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F:\AEG\Clients\PacifiCorp\1004826 - 2023 DSR Potential Study\Report\Appendices\"/>
    </mc:Choice>
  </mc:AlternateContent>
  <xr:revisionPtr revIDLastSave="0" documentId="8_{9E5720CD-C259-4A0D-B9D0-2CB2403DB12B}" xr6:coauthVersionLast="47" xr6:coauthVersionMax="47" xr10:uidLastSave="{00000000-0000-0000-0000-000000000000}"/>
  <bookViews>
    <workbookView xWindow="-30828" yWindow="-108" windowWidth="30936" windowHeight="16776" xr2:uid="{602346C5-A4CC-411A-B6C5-A5AB1F34DFFA}"/>
  </bookViews>
  <sheets>
    <sheet name="Introduction" sheetId="16" r:id="rId1"/>
    <sheet name="2023 CPA Ind Market Profiles" sheetId="14" r:id="rId2"/>
    <sheet name="Ind. Segment Consump. Compare" sheetId="8" r:id="rId3"/>
    <sheet name="Data -&gt;" sheetId="12" state="hidden" r:id="rId4"/>
    <sheet name="Key" sheetId="9" state="hidden" r:id="rId5"/>
    <sheet name="Database style for graphics" sheetId="7" state="hidden" r:id="rId6"/>
    <sheet name="Usage" sheetId="20" state="hidden" r:id="rId7"/>
    <sheet name="UECs" sheetId="17" state="hidden" r:id="rId8"/>
    <sheet name="Saturations" sheetId="18" state="hidden" r:id="rId9"/>
    <sheet name="Control Totals" sheetId="19" state="hidden" r:id="rId10"/>
  </sheets>
  <definedNames>
    <definedName name="_xlnm._FilterDatabase" localSheetId="5" hidden="1">'Database style for graphics'!$A$1:$U$72</definedName>
    <definedName name="EndUse">Key!$C$6</definedName>
    <definedName name="Segment">Key!$C$5</definedName>
    <definedName name="State">Key!$C$2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539" i="14" l="1"/>
  <c r="R539" i="14"/>
  <c r="M539" i="14"/>
  <c r="H539" i="14"/>
  <c r="C539" i="14"/>
  <c r="W538" i="14"/>
  <c r="R538" i="14"/>
  <c r="M538" i="14"/>
  <c r="H538" i="14"/>
  <c r="C538" i="14"/>
  <c r="W537" i="14"/>
  <c r="R537" i="14"/>
  <c r="M537" i="14"/>
  <c r="H537" i="14"/>
  <c r="C537" i="14"/>
  <c r="W536" i="14"/>
  <c r="R536" i="14"/>
  <c r="M536" i="14"/>
  <c r="H536" i="14"/>
  <c r="C536" i="14"/>
  <c r="W535" i="14"/>
  <c r="R535" i="14"/>
  <c r="M535" i="14"/>
  <c r="H535" i="14"/>
  <c r="C535" i="14"/>
  <c r="W534" i="14"/>
  <c r="R534" i="14"/>
  <c r="M534" i="14"/>
  <c r="H534" i="14"/>
  <c r="C534" i="14"/>
  <c r="W533" i="14"/>
  <c r="R533" i="14"/>
  <c r="M533" i="14"/>
  <c r="H533" i="14"/>
  <c r="C533" i="14"/>
  <c r="W532" i="14"/>
  <c r="R532" i="14"/>
  <c r="M532" i="14"/>
  <c r="H532" i="14"/>
  <c r="C532" i="14"/>
  <c r="W531" i="14"/>
  <c r="R531" i="14"/>
  <c r="M531" i="14"/>
  <c r="H531" i="14"/>
  <c r="C531" i="14"/>
  <c r="W530" i="14"/>
  <c r="R530" i="14"/>
  <c r="M530" i="14"/>
  <c r="H530" i="14"/>
  <c r="C530" i="14"/>
  <c r="W529" i="14"/>
  <c r="R529" i="14"/>
  <c r="M529" i="14"/>
  <c r="H529" i="14"/>
  <c r="C529" i="14"/>
  <c r="W528" i="14"/>
  <c r="R528" i="14"/>
  <c r="M528" i="14"/>
  <c r="H528" i="14"/>
  <c r="C528" i="14"/>
  <c r="W527" i="14"/>
  <c r="R527" i="14"/>
  <c r="M527" i="14"/>
  <c r="H527" i="14"/>
  <c r="C527" i="14"/>
  <c r="W526" i="14"/>
  <c r="R526" i="14"/>
  <c r="M526" i="14"/>
  <c r="H526" i="14"/>
  <c r="C526" i="14"/>
  <c r="W525" i="14"/>
  <c r="R525" i="14"/>
  <c r="M525" i="14"/>
  <c r="H525" i="14"/>
  <c r="C525" i="14"/>
  <c r="W524" i="14"/>
  <c r="R524" i="14"/>
  <c r="M524" i="14"/>
  <c r="H524" i="14"/>
  <c r="C524" i="14"/>
  <c r="W523" i="14"/>
  <c r="R523" i="14"/>
  <c r="M523" i="14"/>
  <c r="H523" i="14"/>
  <c r="C523" i="14"/>
  <c r="W522" i="14"/>
  <c r="R522" i="14"/>
  <c r="M522" i="14"/>
  <c r="H522" i="14"/>
  <c r="C522" i="14"/>
  <c r="W521" i="14"/>
  <c r="R521" i="14"/>
  <c r="M521" i="14"/>
  <c r="H521" i="14"/>
  <c r="C521" i="14"/>
  <c r="W520" i="14"/>
  <c r="R520" i="14"/>
  <c r="M520" i="14"/>
  <c r="H520" i="14"/>
  <c r="C520" i="14"/>
  <c r="W519" i="14"/>
  <c r="R519" i="14"/>
  <c r="M519" i="14"/>
  <c r="H519" i="14"/>
  <c r="C519" i="14"/>
  <c r="W518" i="14"/>
  <c r="R518" i="14"/>
  <c r="M518" i="14"/>
  <c r="H518" i="14"/>
  <c r="C518" i="14"/>
  <c r="W517" i="14"/>
  <c r="R517" i="14"/>
  <c r="M517" i="14"/>
  <c r="H517" i="14"/>
  <c r="C517" i="14"/>
  <c r="W516" i="14"/>
  <c r="R516" i="14"/>
  <c r="M516" i="14"/>
  <c r="H516" i="14"/>
  <c r="C516" i="14"/>
  <c r="W515" i="14"/>
  <c r="R515" i="14"/>
  <c r="M515" i="14"/>
  <c r="H515" i="14"/>
  <c r="C515" i="14"/>
  <c r="W514" i="14"/>
  <c r="R514" i="14"/>
  <c r="M514" i="14"/>
  <c r="H514" i="14"/>
  <c r="C514" i="14"/>
  <c r="W513" i="14"/>
  <c r="R513" i="14"/>
  <c r="M513" i="14"/>
  <c r="H513" i="14"/>
  <c r="C513" i="14"/>
  <c r="W508" i="14"/>
  <c r="R508" i="14"/>
  <c r="M508" i="14"/>
  <c r="H508" i="14"/>
  <c r="C508" i="14"/>
  <c r="W503" i="14"/>
  <c r="R503" i="14"/>
  <c r="M503" i="14"/>
  <c r="H503" i="14"/>
  <c r="C503" i="14"/>
  <c r="W502" i="14"/>
  <c r="R502" i="14"/>
  <c r="M502" i="14"/>
  <c r="H502" i="14"/>
  <c r="C502" i="14"/>
  <c r="W501" i="14"/>
  <c r="R501" i="14"/>
  <c r="M501" i="14"/>
  <c r="H501" i="14"/>
  <c r="C501" i="14"/>
  <c r="W500" i="14"/>
  <c r="R500" i="14"/>
  <c r="M500" i="14"/>
  <c r="H500" i="14"/>
  <c r="C500" i="14"/>
  <c r="W499" i="14"/>
  <c r="R499" i="14"/>
  <c r="M499" i="14"/>
  <c r="H499" i="14"/>
  <c r="C499" i="14"/>
  <c r="W498" i="14"/>
  <c r="R498" i="14"/>
  <c r="M498" i="14"/>
  <c r="H498" i="14"/>
  <c r="C498" i="14"/>
  <c r="W497" i="14"/>
  <c r="R497" i="14"/>
  <c r="M497" i="14"/>
  <c r="H497" i="14"/>
  <c r="C497" i="14"/>
  <c r="W496" i="14"/>
  <c r="R496" i="14"/>
  <c r="M496" i="14"/>
  <c r="H496" i="14"/>
  <c r="C496" i="14"/>
  <c r="W495" i="14"/>
  <c r="R495" i="14"/>
  <c r="M495" i="14"/>
  <c r="H495" i="14"/>
  <c r="C495" i="14"/>
  <c r="W494" i="14"/>
  <c r="R494" i="14"/>
  <c r="M494" i="14"/>
  <c r="H494" i="14"/>
  <c r="C494" i="14"/>
  <c r="W493" i="14"/>
  <c r="R493" i="14"/>
  <c r="M493" i="14"/>
  <c r="H493" i="14"/>
  <c r="C493" i="14"/>
  <c r="W492" i="14"/>
  <c r="R492" i="14"/>
  <c r="M492" i="14"/>
  <c r="H492" i="14"/>
  <c r="C492" i="14"/>
  <c r="W491" i="14"/>
  <c r="R491" i="14"/>
  <c r="M491" i="14"/>
  <c r="H491" i="14"/>
  <c r="C491" i="14"/>
  <c r="W490" i="14"/>
  <c r="R490" i="14"/>
  <c r="M490" i="14"/>
  <c r="H490" i="14"/>
  <c r="C490" i="14"/>
  <c r="W489" i="14"/>
  <c r="R489" i="14"/>
  <c r="M489" i="14"/>
  <c r="H489" i="14"/>
  <c r="C489" i="14"/>
  <c r="W488" i="14"/>
  <c r="R488" i="14"/>
  <c r="M488" i="14"/>
  <c r="H488" i="14"/>
  <c r="C488" i="14"/>
  <c r="W487" i="14"/>
  <c r="R487" i="14"/>
  <c r="M487" i="14"/>
  <c r="H487" i="14"/>
  <c r="C487" i="14"/>
  <c r="W486" i="14"/>
  <c r="R486" i="14"/>
  <c r="M486" i="14"/>
  <c r="H486" i="14"/>
  <c r="C486" i="14"/>
  <c r="W485" i="14"/>
  <c r="R485" i="14"/>
  <c r="M485" i="14"/>
  <c r="H485" i="14"/>
  <c r="C485" i="14"/>
  <c r="W484" i="14"/>
  <c r="R484" i="14"/>
  <c r="M484" i="14"/>
  <c r="H484" i="14"/>
  <c r="C484" i="14"/>
  <c r="W483" i="14"/>
  <c r="R483" i="14"/>
  <c r="M483" i="14"/>
  <c r="H483" i="14"/>
  <c r="C483" i="14"/>
  <c r="W482" i="14"/>
  <c r="R482" i="14"/>
  <c r="M482" i="14"/>
  <c r="H482" i="14"/>
  <c r="C482" i="14"/>
  <c r="W481" i="14"/>
  <c r="R481" i="14"/>
  <c r="M481" i="14"/>
  <c r="H481" i="14"/>
  <c r="C481" i="14"/>
  <c r="W480" i="14"/>
  <c r="R480" i="14"/>
  <c r="M480" i="14"/>
  <c r="H480" i="14"/>
  <c r="C480" i="14"/>
  <c r="W479" i="14"/>
  <c r="R479" i="14"/>
  <c r="M479" i="14"/>
  <c r="H479" i="14"/>
  <c r="C479" i="14"/>
  <c r="W478" i="14"/>
  <c r="R478" i="14"/>
  <c r="M478" i="14"/>
  <c r="H478" i="14"/>
  <c r="C478" i="14"/>
  <c r="W477" i="14"/>
  <c r="R477" i="14"/>
  <c r="M477" i="14"/>
  <c r="H477" i="14"/>
  <c r="C477" i="14"/>
  <c r="W472" i="14"/>
  <c r="R472" i="14"/>
  <c r="M472" i="14"/>
  <c r="H472" i="14"/>
  <c r="C472" i="14"/>
  <c r="W467" i="14"/>
  <c r="R467" i="14"/>
  <c r="M467" i="14"/>
  <c r="H467" i="14"/>
  <c r="C467" i="14"/>
  <c r="W466" i="14"/>
  <c r="R466" i="14"/>
  <c r="M466" i="14"/>
  <c r="H466" i="14"/>
  <c r="C466" i="14"/>
  <c r="W465" i="14"/>
  <c r="R465" i="14"/>
  <c r="M465" i="14"/>
  <c r="H465" i="14"/>
  <c r="C465" i="14"/>
  <c r="W464" i="14"/>
  <c r="R464" i="14"/>
  <c r="M464" i="14"/>
  <c r="H464" i="14"/>
  <c r="C464" i="14"/>
  <c r="W463" i="14"/>
  <c r="R463" i="14"/>
  <c r="M463" i="14"/>
  <c r="H463" i="14"/>
  <c r="C463" i="14"/>
  <c r="W462" i="14"/>
  <c r="R462" i="14"/>
  <c r="M462" i="14"/>
  <c r="H462" i="14"/>
  <c r="C462" i="14"/>
  <c r="W461" i="14"/>
  <c r="R461" i="14"/>
  <c r="M461" i="14"/>
  <c r="H461" i="14"/>
  <c r="C461" i="14"/>
  <c r="W460" i="14"/>
  <c r="R460" i="14"/>
  <c r="M460" i="14"/>
  <c r="H460" i="14"/>
  <c r="C460" i="14"/>
  <c r="W459" i="14"/>
  <c r="R459" i="14"/>
  <c r="M459" i="14"/>
  <c r="H459" i="14"/>
  <c r="C459" i="14"/>
  <c r="W458" i="14"/>
  <c r="R458" i="14"/>
  <c r="M458" i="14"/>
  <c r="H458" i="14"/>
  <c r="C458" i="14"/>
  <c r="W457" i="14"/>
  <c r="R457" i="14"/>
  <c r="M457" i="14"/>
  <c r="H457" i="14"/>
  <c r="C457" i="14"/>
  <c r="W456" i="14"/>
  <c r="R456" i="14"/>
  <c r="M456" i="14"/>
  <c r="H456" i="14"/>
  <c r="C456" i="14"/>
  <c r="W455" i="14"/>
  <c r="R455" i="14"/>
  <c r="M455" i="14"/>
  <c r="H455" i="14"/>
  <c r="C455" i="14"/>
  <c r="W454" i="14"/>
  <c r="R454" i="14"/>
  <c r="M454" i="14"/>
  <c r="H454" i="14"/>
  <c r="C454" i="14"/>
  <c r="W453" i="14"/>
  <c r="R453" i="14"/>
  <c r="M453" i="14"/>
  <c r="H453" i="14"/>
  <c r="C453" i="14"/>
  <c r="W452" i="14"/>
  <c r="R452" i="14"/>
  <c r="M452" i="14"/>
  <c r="H452" i="14"/>
  <c r="C452" i="14"/>
  <c r="W451" i="14"/>
  <c r="R451" i="14"/>
  <c r="M451" i="14"/>
  <c r="H451" i="14"/>
  <c r="C451" i="14"/>
  <c r="W450" i="14"/>
  <c r="R450" i="14"/>
  <c r="M450" i="14"/>
  <c r="H450" i="14"/>
  <c r="C450" i="14"/>
  <c r="W449" i="14"/>
  <c r="R449" i="14"/>
  <c r="M449" i="14"/>
  <c r="H449" i="14"/>
  <c r="C449" i="14"/>
  <c r="W448" i="14"/>
  <c r="R448" i="14"/>
  <c r="M448" i="14"/>
  <c r="H448" i="14"/>
  <c r="C448" i="14"/>
  <c r="W447" i="14"/>
  <c r="R447" i="14"/>
  <c r="M447" i="14"/>
  <c r="H447" i="14"/>
  <c r="C447" i="14"/>
  <c r="W446" i="14"/>
  <c r="R446" i="14"/>
  <c r="M446" i="14"/>
  <c r="H446" i="14"/>
  <c r="C446" i="14"/>
  <c r="W445" i="14"/>
  <c r="R445" i="14"/>
  <c r="M445" i="14"/>
  <c r="H445" i="14"/>
  <c r="C445" i="14"/>
  <c r="W444" i="14"/>
  <c r="R444" i="14"/>
  <c r="M444" i="14"/>
  <c r="H444" i="14"/>
  <c r="C444" i="14"/>
  <c r="W443" i="14"/>
  <c r="R443" i="14"/>
  <c r="M443" i="14"/>
  <c r="H443" i="14"/>
  <c r="C443" i="14"/>
  <c r="W442" i="14"/>
  <c r="R442" i="14"/>
  <c r="M442" i="14"/>
  <c r="H442" i="14"/>
  <c r="C442" i="14"/>
  <c r="W441" i="14"/>
  <c r="R441" i="14"/>
  <c r="M441" i="14"/>
  <c r="H441" i="14"/>
  <c r="C441" i="14"/>
  <c r="W436" i="14"/>
  <c r="R436" i="14"/>
  <c r="M436" i="14"/>
  <c r="H436" i="14"/>
  <c r="C436" i="14"/>
  <c r="W431" i="14"/>
  <c r="R431" i="14"/>
  <c r="M431" i="14"/>
  <c r="H431" i="14"/>
  <c r="C431" i="14"/>
  <c r="W430" i="14"/>
  <c r="R430" i="14"/>
  <c r="M430" i="14"/>
  <c r="H430" i="14"/>
  <c r="C430" i="14"/>
  <c r="W429" i="14"/>
  <c r="R429" i="14"/>
  <c r="M429" i="14"/>
  <c r="H429" i="14"/>
  <c r="C429" i="14"/>
  <c r="W428" i="14"/>
  <c r="R428" i="14"/>
  <c r="M428" i="14"/>
  <c r="H428" i="14"/>
  <c r="C428" i="14"/>
  <c r="W427" i="14"/>
  <c r="R427" i="14"/>
  <c r="M427" i="14"/>
  <c r="H427" i="14"/>
  <c r="C427" i="14"/>
  <c r="W426" i="14"/>
  <c r="R426" i="14"/>
  <c r="M426" i="14"/>
  <c r="H426" i="14"/>
  <c r="C426" i="14"/>
  <c r="W425" i="14"/>
  <c r="R425" i="14"/>
  <c r="M425" i="14"/>
  <c r="H425" i="14"/>
  <c r="C425" i="14"/>
  <c r="W424" i="14"/>
  <c r="R424" i="14"/>
  <c r="M424" i="14"/>
  <c r="H424" i="14"/>
  <c r="C424" i="14"/>
  <c r="W423" i="14"/>
  <c r="R423" i="14"/>
  <c r="M423" i="14"/>
  <c r="H423" i="14"/>
  <c r="C423" i="14"/>
  <c r="W422" i="14"/>
  <c r="R422" i="14"/>
  <c r="M422" i="14"/>
  <c r="H422" i="14"/>
  <c r="C422" i="14"/>
  <c r="W421" i="14"/>
  <c r="R421" i="14"/>
  <c r="M421" i="14"/>
  <c r="H421" i="14"/>
  <c r="C421" i="14"/>
  <c r="W420" i="14"/>
  <c r="R420" i="14"/>
  <c r="M420" i="14"/>
  <c r="H420" i="14"/>
  <c r="C420" i="14"/>
  <c r="W419" i="14"/>
  <c r="R419" i="14"/>
  <c r="M419" i="14"/>
  <c r="H419" i="14"/>
  <c r="C419" i="14"/>
  <c r="W418" i="14"/>
  <c r="R418" i="14"/>
  <c r="M418" i="14"/>
  <c r="H418" i="14"/>
  <c r="C418" i="14"/>
  <c r="W417" i="14"/>
  <c r="R417" i="14"/>
  <c r="M417" i="14"/>
  <c r="H417" i="14"/>
  <c r="C417" i="14"/>
  <c r="W416" i="14"/>
  <c r="R416" i="14"/>
  <c r="M416" i="14"/>
  <c r="H416" i="14"/>
  <c r="C416" i="14"/>
  <c r="W415" i="14"/>
  <c r="R415" i="14"/>
  <c r="M415" i="14"/>
  <c r="H415" i="14"/>
  <c r="C415" i="14"/>
  <c r="W414" i="14"/>
  <c r="R414" i="14"/>
  <c r="M414" i="14"/>
  <c r="H414" i="14"/>
  <c r="C414" i="14"/>
  <c r="W413" i="14"/>
  <c r="R413" i="14"/>
  <c r="M413" i="14"/>
  <c r="H413" i="14"/>
  <c r="C413" i="14"/>
  <c r="W412" i="14"/>
  <c r="R412" i="14"/>
  <c r="M412" i="14"/>
  <c r="H412" i="14"/>
  <c r="C412" i="14"/>
  <c r="W411" i="14"/>
  <c r="R411" i="14"/>
  <c r="M411" i="14"/>
  <c r="H411" i="14"/>
  <c r="C411" i="14"/>
  <c r="W410" i="14"/>
  <c r="R410" i="14"/>
  <c r="M410" i="14"/>
  <c r="H410" i="14"/>
  <c r="C410" i="14"/>
  <c r="W409" i="14"/>
  <c r="R409" i="14"/>
  <c r="M409" i="14"/>
  <c r="H409" i="14"/>
  <c r="C409" i="14"/>
  <c r="W408" i="14"/>
  <c r="R408" i="14"/>
  <c r="M408" i="14"/>
  <c r="H408" i="14"/>
  <c r="C408" i="14"/>
  <c r="W407" i="14"/>
  <c r="R407" i="14"/>
  <c r="M407" i="14"/>
  <c r="H407" i="14"/>
  <c r="C407" i="14"/>
  <c r="W406" i="14"/>
  <c r="R406" i="14"/>
  <c r="M406" i="14"/>
  <c r="H406" i="14"/>
  <c r="C406" i="14"/>
  <c r="W405" i="14"/>
  <c r="R405" i="14"/>
  <c r="M405" i="14"/>
  <c r="H405" i="14"/>
  <c r="C405" i="14"/>
  <c r="W400" i="14"/>
  <c r="R400" i="14"/>
  <c r="M400" i="14"/>
  <c r="H400" i="14"/>
  <c r="C400" i="14"/>
  <c r="W395" i="14"/>
  <c r="R395" i="14"/>
  <c r="M395" i="14"/>
  <c r="H395" i="14"/>
  <c r="C395" i="14"/>
  <c r="W394" i="14"/>
  <c r="R394" i="14"/>
  <c r="M394" i="14"/>
  <c r="H394" i="14"/>
  <c r="C394" i="14"/>
  <c r="W393" i="14"/>
  <c r="R393" i="14"/>
  <c r="M393" i="14"/>
  <c r="H393" i="14"/>
  <c r="C393" i="14"/>
  <c r="W392" i="14"/>
  <c r="R392" i="14"/>
  <c r="M392" i="14"/>
  <c r="H392" i="14"/>
  <c r="C392" i="14"/>
  <c r="W391" i="14"/>
  <c r="R391" i="14"/>
  <c r="M391" i="14"/>
  <c r="H391" i="14"/>
  <c r="C391" i="14"/>
  <c r="W390" i="14"/>
  <c r="R390" i="14"/>
  <c r="M390" i="14"/>
  <c r="H390" i="14"/>
  <c r="C390" i="14"/>
  <c r="W389" i="14"/>
  <c r="R389" i="14"/>
  <c r="M389" i="14"/>
  <c r="H389" i="14"/>
  <c r="C389" i="14"/>
  <c r="W388" i="14"/>
  <c r="R388" i="14"/>
  <c r="M388" i="14"/>
  <c r="H388" i="14"/>
  <c r="C388" i="14"/>
  <c r="W387" i="14"/>
  <c r="R387" i="14"/>
  <c r="M387" i="14"/>
  <c r="H387" i="14"/>
  <c r="C387" i="14"/>
  <c r="W386" i="14"/>
  <c r="R386" i="14"/>
  <c r="M386" i="14"/>
  <c r="H386" i="14"/>
  <c r="C386" i="14"/>
  <c r="W385" i="14"/>
  <c r="R385" i="14"/>
  <c r="M385" i="14"/>
  <c r="H385" i="14"/>
  <c r="C385" i="14"/>
  <c r="W384" i="14"/>
  <c r="R384" i="14"/>
  <c r="M384" i="14"/>
  <c r="H384" i="14"/>
  <c r="C384" i="14"/>
  <c r="W383" i="14"/>
  <c r="R383" i="14"/>
  <c r="M383" i="14"/>
  <c r="H383" i="14"/>
  <c r="C383" i="14"/>
  <c r="W382" i="14"/>
  <c r="R382" i="14"/>
  <c r="M382" i="14"/>
  <c r="H382" i="14"/>
  <c r="C382" i="14"/>
  <c r="W381" i="14"/>
  <c r="R381" i="14"/>
  <c r="M381" i="14"/>
  <c r="H381" i="14"/>
  <c r="C381" i="14"/>
  <c r="W380" i="14"/>
  <c r="R380" i="14"/>
  <c r="M380" i="14"/>
  <c r="H380" i="14"/>
  <c r="C380" i="14"/>
  <c r="W379" i="14"/>
  <c r="R379" i="14"/>
  <c r="M379" i="14"/>
  <c r="H379" i="14"/>
  <c r="C379" i="14"/>
  <c r="W378" i="14"/>
  <c r="R378" i="14"/>
  <c r="M378" i="14"/>
  <c r="H378" i="14"/>
  <c r="C378" i="14"/>
  <c r="W377" i="14"/>
  <c r="R377" i="14"/>
  <c r="M377" i="14"/>
  <c r="H377" i="14"/>
  <c r="C377" i="14"/>
  <c r="W376" i="14"/>
  <c r="R376" i="14"/>
  <c r="M376" i="14"/>
  <c r="H376" i="14"/>
  <c r="C376" i="14"/>
  <c r="W375" i="14"/>
  <c r="R375" i="14"/>
  <c r="M375" i="14"/>
  <c r="H375" i="14"/>
  <c r="C375" i="14"/>
  <c r="W374" i="14"/>
  <c r="R374" i="14"/>
  <c r="M374" i="14"/>
  <c r="H374" i="14"/>
  <c r="C374" i="14"/>
  <c r="W373" i="14"/>
  <c r="R373" i="14"/>
  <c r="M373" i="14"/>
  <c r="H373" i="14"/>
  <c r="C373" i="14"/>
  <c r="W372" i="14"/>
  <c r="R372" i="14"/>
  <c r="M372" i="14"/>
  <c r="H372" i="14"/>
  <c r="C372" i="14"/>
  <c r="W371" i="14"/>
  <c r="R371" i="14"/>
  <c r="M371" i="14"/>
  <c r="H371" i="14"/>
  <c r="C371" i="14"/>
  <c r="W370" i="14"/>
  <c r="R370" i="14"/>
  <c r="M370" i="14"/>
  <c r="H370" i="14"/>
  <c r="C370" i="14"/>
  <c r="W369" i="14"/>
  <c r="R369" i="14"/>
  <c r="M369" i="14"/>
  <c r="H369" i="14"/>
  <c r="C369" i="14"/>
  <c r="W364" i="14"/>
  <c r="R364" i="14"/>
  <c r="M364" i="14"/>
  <c r="H364" i="14"/>
  <c r="C364" i="14"/>
  <c r="W359" i="14"/>
  <c r="R359" i="14"/>
  <c r="M359" i="14"/>
  <c r="H359" i="14"/>
  <c r="C359" i="14"/>
  <c r="W358" i="14"/>
  <c r="R358" i="14"/>
  <c r="M358" i="14"/>
  <c r="H358" i="14"/>
  <c r="C358" i="14"/>
  <c r="W357" i="14"/>
  <c r="R357" i="14"/>
  <c r="M357" i="14"/>
  <c r="H357" i="14"/>
  <c r="C357" i="14"/>
  <c r="W356" i="14"/>
  <c r="R356" i="14"/>
  <c r="M356" i="14"/>
  <c r="H356" i="14"/>
  <c r="C356" i="14"/>
  <c r="W355" i="14"/>
  <c r="R355" i="14"/>
  <c r="M355" i="14"/>
  <c r="H355" i="14"/>
  <c r="C355" i="14"/>
  <c r="W354" i="14"/>
  <c r="R354" i="14"/>
  <c r="M354" i="14"/>
  <c r="H354" i="14"/>
  <c r="C354" i="14"/>
  <c r="W353" i="14"/>
  <c r="R353" i="14"/>
  <c r="M353" i="14"/>
  <c r="H353" i="14"/>
  <c r="C353" i="14"/>
  <c r="W352" i="14"/>
  <c r="R352" i="14"/>
  <c r="M352" i="14"/>
  <c r="H352" i="14"/>
  <c r="C352" i="14"/>
  <c r="W351" i="14"/>
  <c r="R351" i="14"/>
  <c r="M351" i="14"/>
  <c r="H351" i="14"/>
  <c r="C351" i="14"/>
  <c r="W350" i="14"/>
  <c r="R350" i="14"/>
  <c r="M350" i="14"/>
  <c r="H350" i="14"/>
  <c r="C350" i="14"/>
  <c r="W349" i="14"/>
  <c r="R349" i="14"/>
  <c r="M349" i="14"/>
  <c r="H349" i="14"/>
  <c r="C349" i="14"/>
  <c r="W348" i="14"/>
  <c r="R348" i="14"/>
  <c r="M348" i="14"/>
  <c r="H348" i="14"/>
  <c r="C348" i="14"/>
  <c r="W347" i="14"/>
  <c r="R347" i="14"/>
  <c r="M347" i="14"/>
  <c r="H347" i="14"/>
  <c r="C347" i="14"/>
  <c r="W346" i="14"/>
  <c r="R346" i="14"/>
  <c r="M346" i="14"/>
  <c r="H346" i="14"/>
  <c r="C346" i="14"/>
  <c r="W345" i="14"/>
  <c r="R345" i="14"/>
  <c r="M345" i="14"/>
  <c r="H345" i="14"/>
  <c r="C345" i="14"/>
  <c r="W344" i="14"/>
  <c r="R344" i="14"/>
  <c r="M344" i="14"/>
  <c r="H344" i="14"/>
  <c r="C344" i="14"/>
  <c r="W343" i="14"/>
  <c r="R343" i="14"/>
  <c r="M343" i="14"/>
  <c r="H343" i="14"/>
  <c r="C343" i="14"/>
  <c r="W342" i="14"/>
  <c r="R342" i="14"/>
  <c r="M342" i="14"/>
  <c r="H342" i="14"/>
  <c r="C342" i="14"/>
  <c r="W341" i="14"/>
  <c r="R341" i="14"/>
  <c r="M341" i="14"/>
  <c r="H341" i="14"/>
  <c r="C341" i="14"/>
  <c r="W340" i="14"/>
  <c r="R340" i="14"/>
  <c r="M340" i="14"/>
  <c r="H340" i="14"/>
  <c r="C340" i="14"/>
  <c r="W339" i="14"/>
  <c r="R339" i="14"/>
  <c r="M339" i="14"/>
  <c r="H339" i="14"/>
  <c r="C339" i="14"/>
  <c r="W338" i="14"/>
  <c r="R338" i="14"/>
  <c r="M338" i="14"/>
  <c r="H338" i="14"/>
  <c r="C338" i="14"/>
  <c r="W337" i="14"/>
  <c r="R337" i="14"/>
  <c r="M337" i="14"/>
  <c r="H337" i="14"/>
  <c r="C337" i="14"/>
  <c r="W336" i="14"/>
  <c r="R336" i="14"/>
  <c r="M336" i="14"/>
  <c r="H336" i="14"/>
  <c r="C336" i="14"/>
  <c r="W335" i="14"/>
  <c r="R335" i="14"/>
  <c r="M335" i="14"/>
  <c r="H335" i="14"/>
  <c r="C335" i="14"/>
  <c r="W334" i="14"/>
  <c r="R334" i="14"/>
  <c r="M334" i="14"/>
  <c r="H334" i="14"/>
  <c r="C334" i="14"/>
  <c r="W333" i="14"/>
  <c r="R333" i="14"/>
  <c r="M333" i="14"/>
  <c r="H333" i="14"/>
  <c r="C333" i="14"/>
  <c r="W328" i="14"/>
  <c r="R328" i="14"/>
  <c r="M328" i="14"/>
  <c r="H328" i="14"/>
  <c r="C328" i="14"/>
  <c r="W323" i="14"/>
  <c r="R323" i="14"/>
  <c r="M323" i="14"/>
  <c r="H323" i="14"/>
  <c r="C323" i="14"/>
  <c r="W322" i="14"/>
  <c r="R322" i="14"/>
  <c r="M322" i="14"/>
  <c r="H322" i="14"/>
  <c r="C322" i="14"/>
  <c r="W321" i="14"/>
  <c r="R321" i="14"/>
  <c r="M321" i="14"/>
  <c r="H321" i="14"/>
  <c r="C321" i="14"/>
  <c r="W320" i="14"/>
  <c r="R320" i="14"/>
  <c r="M320" i="14"/>
  <c r="H320" i="14"/>
  <c r="C320" i="14"/>
  <c r="W319" i="14"/>
  <c r="R319" i="14"/>
  <c r="M319" i="14"/>
  <c r="H319" i="14"/>
  <c r="C319" i="14"/>
  <c r="W318" i="14"/>
  <c r="R318" i="14"/>
  <c r="M318" i="14"/>
  <c r="H318" i="14"/>
  <c r="C318" i="14"/>
  <c r="W317" i="14"/>
  <c r="R317" i="14"/>
  <c r="M317" i="14"/>
  <c r="H317" i="14"/>
  <c r="C317" i="14"/>
  <c r="W316" i="14"/>
  <c r="R316" i="14"/>
  <c r="M316" i="14"/>
  <c r="H316" i="14"/>
  <c r="C316" i="14"/>
  <c r="W315" i="14"/>
  <c r="R315" i="14"/>
  <c r="M315" i="14"/>
  <c r="H315" i="14"/>
  <c r="C315" i="14"/>
  <c r="W314" i="14"/>
  <c r="R314" i="14"/>
  <c r="M314" i="14"/>
  <c r="H314" i="14"/>
  <c r="C314" i="14"/>
  <c r="W313" i="14"/>
  <c r="R313" i="14"/>
  <c r="M313" i="14"/>
  <c r="H313" i="14"/>
  <c r="C313" i="14"/>
  <c r="W312" i="14"/>
  <c r="R312" i="14"/>
  <c r="M312" i="14"/>
  <c r="H312" i="14"/>
  <c r="C312" i="14"/>
  <c r="W311" i="14"/>
  <c r="R311" i="14"/>
  <c r="M311" i="14"/>
  <c r="H311" i="14"/>
  <c r="C311" i="14"/>
  <c r="W310" i="14"/>
  <c r="R310" i="14"/>
  <c r="M310" i="14"/>
  <c r="H310" i="14"/>
  <c r="C310" i="14"/>
  <c r="W309" i="14"/>
  <c r="R309" i="14"/>
  <c r="M309" i="14"/>
  <c r="H309" i="14"/>
  <c r="C309" i="14"/>
  <c r="W308" i="14"/>
  <c r="R308" i="14"/>
  <c r="M308" i="14"/>
  <c r="H308" i="14"/>
  <c r="C308" i="14"/>
  <c r="W307" i="14"/>
  <c r="R307" i="14"/>
  <c r="M307" i="14"/>
  <c r="H307" i="14"/>
  <c r="C307" i="14"/>
  <c r="W306" i="14"/>
  <c r="R306" i="14"/>
  <c r="M306" i="14"/>
  <c r="H306" i="14"/>
  <c r="C306" i="14"/>
  <c r="W305" i="14"/>
  <c r="R305" i="14"/>
  <c r="M305" i="14"/>
  <c r="H305" i="14"/>
  <c r="C305" i="14"/>
  <c r="W304" i="14"/>
  <c r="R304" i="14"/>
  <c r="M304" i="14"/>
  <c r="H304" i="14"/>
  <c r="C304" i="14"/>
  <c r="W303" i="14"/>
  <c r="R303" i="14"/>
  <c r="M303" i="14"/>
  <c r="H303" i="14"/>
  <c r="C303" i="14"/>
  <c r="W302" i="14"/>
  <c r="R302" i="14"/>
  <c r="M302" i="14"/>
  <c r="H302" i="14"/>
  <c r="C302" i="14"/>
  <c r="W301" i="14"/>
  <c r="R301" i="14"/>
  <c r="M301" i="14"/>
  <c r="H301" i="14"/>
  <c r="C301" i="14"/>
  <c r="W300" i="14"/>
  <c r="R300" i="14"/>
  <c r="M300" i="14"/>
  <c r="H300" i="14"/>
  <c r="C300" i="14"/>
  <c r="W299" i="14"/>
  <c r="R299" i="14"/>
  <c r="M299" i="14"/>
  <c r="H299" i="14"/>
  <c r="C299" i="14"/>
  <c r="W298" i="14"/>
  <c r="R298" i="14"/>
  <c r="M298" i="14"/>
  <c r="H298" i="14"/>
  <c r="C298" i="14"/>
  <c r="W297" i="14"/>
  <c r="R297" i="14"/>
  <c r="M297" i="14"/>
  <c r="H297" i="14"/>
  <c r="C297" i="14"/>
  <c r="W292" i="14"/>
  <c r="R292" i="14"/>
  <c r="M292" i="14"/>
  <c r="H292" i="14"/>
  <c r="C292" i="14"/>
  <c r="W287" i="14"/>
  <c r="R287" i="14"/>
  <c r="M287" i="14"/>
  <c r="H287" i="14"/>
  <c r="C287" i="14"/>
  <c r="W286" i="14"/>
  <c r="R286" i="14"/>
  <c r="M286" i="14"/>
  <c r="H286" i="14"/>
  <c r="C286" i="14"/>
  <c r="W285" i="14"/>
  <c r="R285" i="14"/>
  <c r="M285" i="14"/>
  <c r="H285" i="14"/>
  <c r="C285" i="14"/>
  <c r="W284" i="14"/>
  <c r="R284" i="14"/>
  <c r="M284" i="14"/>
  <c r="H284" i="14"/>
  <c r="C284" i="14"/>
  <c r="W283" i="14"/>
  <c r="R283" i="14"/>
  <c r="M283" i="14"/>
  <c r="H283" i="14"/>
  <c r="C283" i="14"/>
  <c r="W282" i="14"/>
  <c r="R282" i="14"/>
  <c r="M282" i="14"/>
  <c r="H282" i="14"/>
  <c r="C282" i="14"/>
  <c r="W281" i="14"/>
  <c r="R281" i="14"/>
  <c r="M281" i="14"/>
  <c r="H281" i="14"/>
  <c r="C281" i="14"/>
  <c r="W280" i="14"/>
  <c r="R280" i="14"/>
  <c r="M280" i="14"/>
  <c r="H280" i="14"/>
  <c r="C280" i="14"/>
  <c r="W279" i="14"/>
  <c r="R279" i="14"/>
  <c r="M279" i="14"/>
  <c r="H279" i="14"/>
  <c r="C279" i="14"/>
  <c r="W278" i="14"/>
  <c r="R278" i="14"/>
  <c r="M278" i="14"/>
  <c r="H278" i="14"/>
  <c r="C278" i="14"/>
  <c r="W277" i="14"/>
  <c r="R277" i="14"/>
  <c r="M277" i="14"/>
  <c r="H277" i="14"/>
  <c r="C277" i="14"/>
  <c r="W276" i="14"/>
  <c r="R276" i="14"/>
  <c r="M276" i="14"/>
  <c r="H276" i="14"/>
  <c r="C276" i="14"/>
  <c r="W275" i="14"/>
  <c r="R275" i="14"/>
  <c r="M275" i="14"/>
  <c r="H275" i="14"/>
  <c r="C275" i="14"/>
  <c r="W274" i="14"/>
  <c r="R274" i="14"/>
  <c r="M274" i="14"/>
  <c r="H274" i="14"/>
  <c r="C274" i="14"/>
  <c r="W273" i="14"/>
  <c r="R273" i="14"/>
  <c r="M273" i="14"/>
  <c r="H273" i="14"/>
  <c r="C273" i="14"/>
  <c r="W272" i="14"/>
  <c r="R272" i="14"/>
  <c r="M272" i="14"/>
  <c r="H272" i="14"/>
  <c r="C272" i="14"/>
  <c r="W271" i="14"/>
  <c r="R271" i="14"/>
  <c r="M271" i="14"/>
  <c r="H271" i="14"/>
  <c r="C271" i="14"/>
  <c r="W270" i="14"/>
  <c r="R270" i="14"/>
  <c r="M270" i="14"/>
  <c r="H270" i="14"/>
  <c r="C270" i="14"/>
  <c r="W269" i="14"/>
  <c r="R269" i="14"/>
  <c r="M269" i="14"/>
  <c r="H269" i="14"/>
  <c r="C269" i="14"/>
  <c r="W268" i="14"/>
  <c r="R268" i="14"/>
  <c r="M268" i="14"/>
  <c r="H268" i="14"/>
  <c r="C268" i="14"/>
  <c r="W267" i="14"/>
  <c r="R267" i="14"/>
  <c r="M267" i="14"/>
  <c r="H267" i="14"/>
  <c r="C267" i="14"/>
  <c r="W266" i="14"/>
  <c r="R266" i="14"/>
  <c r="M266" i="14"/>
  <c r="H266" i="14"/>
  <c r="C266" i="14"/>
  <c r="W265" i="14"/>
  <c r="R265" i="14"/>
  <c r="M265" i="14"/>
  <c r="H265" i="14"/>
  <c r="C265" i="14"/>
  <c r="W264" i="14"/>
  <c r="R264" i="14"/>
  <c r="M264" i="14"/>
  <c r="H264" i="14"/>
  <c r="C264" i="14"/>
  <c r="W263" i="14"/>
  <c r="R263" i="14"/>
  <c r="M263" i="14"/>
  <c r="H263" i="14"/>
  <c r="C263" i="14"/>
  <c r="W262" i="14"/>
  <c r="R262" i="14"/>
  <c r="M262" i="14"/>
  <c r="H262" i="14"/>
  <c r="C262" i="14"/>
  <c r="W261" i="14"/>
  <c r="R261" i="14"/>
  <c r="M261" i="14"/>
  <c r="H261" i="14"/>
  <c r="C261" i="14"/>
  <c r="W256" i="14"/>
  <c r="R256" i="14"/>
  <c r="M256" i="14"/>
  <c r="H256" i="14"/>
  <c r="C256" i="14"/>
  <c r="W251" i="14"/>
  <c r="R251" i="14"/>
  <c r="M251" i="14"/>
  <c r="H251" i="14"/>
  <c r="C251" i="14"/>
  <c r="W250" i="14"/>
  <c r="R250" i="14"/>
  <c r="M250" i="14"/>
  <c r="H250" i="14"/>
  <c r="C250" i="14"/>
  <c r="W249" i="14"/>
  <c r="R249" i="14"/>
  <c r="M249" i="14"/>
  <c r="H249" i="14"/>
  <c r="C249" i="14"/>
  <c r="W248" i="14"/>
  <c r="R248" i="14"/>
  <c r="M248" i="14"/>
  <c r="H248" i="14"/>
  <c r="C248" i="14"/>
  <c r="W247" i="14"/>
  <c r="R247" i="14"/>
  <c r="M247" i="14"/>
  <c r="H247" i="14"/>
  <c r="C247" i="14"/>
  <c r="W246" i="14"/>
  <c r="R246" i="14"/>
  <c r="M246" i="14"/>
  <c r="H246" i="14"/>
  <c r="C246" i="14"/>
  <c r="W245" i="14"/>
  <c r="R245" i="14"/>
  <c r="M245" i="14"/>
  <c r="H245" i="14"/>
  <c r="C245" i="14"/>
  <c r="W244" i="14"/>
  <c r="R244" i="14"/>
  <c r="M244" i="14"/>
  <c r="H244" i="14"/>
  <c r="C244" i="14"/>
  <c r="W243" i="14"/>
  <c r="R243" i="14"/>
  <c r="M243" i="14"/>
  <c r="H243" i="14"/>
  <c r="C243" i="14"/>
  <c r="W242" i="14"/>
  <c r="R242" i="14"/>
  <c r="M242" i="14"/>
  <c r="H242" i="14"/>
  <c r="C242" i="14"/>
  <c r="W241" i="14"/>
  <c r="R241" i="14"/>
  <c r="M241" i="14"/>
  <c r="H241" i="14"/>
  <c r="C241" i="14"/>
  <c r="W240" i="14"/>
  <c r="R240" i="14"/>
  <c r="M240" i="14"/>
  <c r="H240" i="14"/>
  <c r="C240" i="14"/>
  <c r="W239" i="14"/>
  <c r="R239" i="14"/>
  <c r="M239" i="14"/>
  <c r="H239" i="14"/>
  <c r="C239" i="14"/>
  <c r="W238" i="14"/>
  <c r="R238" i="14"/>
  <c r="M238" i="14"/>
  <c r="H238" i="14"/>
  <c r="C238" i="14"/>
  <c r="W237" i="14"/>
  <c r="R237" i="14"/>
  <c r="M237" i="14"/>
  <c r="H237" i="14"/>
  <c r="C237" i="14"/>
  <c r="W236" i="14"/>
  <c r="R236" i="14"/>
  <c r="M236" i="14"/>
  <c r="H236" i="14"/>
  <c r="C236" i="14"/>
  <c r="W235" i="14"/>
  <c r="R235" i="14"/>
  <c r="M235" i="14"/>
  <c r="H235" i="14"/>
  <c r="C235" i="14"/>
  <c r="W234" i="14"/>
  <c r="R234" i="14"/>
  <c r="M234" i="14"/>
  <c r="H234" i="14"/>
  <c r="C234" i="14"/>
  <c r="W233" i="14"/>
  <c r="R233" i="14"/>
  <c r="M233" i="14"/>
  <c r="H233" i="14"/>
  <c r="C233" i="14"/>
  <c r="W232" i="14"/>
  <c r="R232" i="14"/>
  <c r="M232" i="14"/>
  <c r="H232" i="14"/>
  <c r="C232" i="14"/>
  <c r="W231" i="14"/>
  <c r="R231" i="14"/>
  <c r="M231" i="14"/>
  <c r="H231" i="14"/>
  <c r="C231" i="14"/>
  <c r="W230" i="14"/>
  <c r="R230" i="14"/>
  <c r="M230" i="14"/>
  <c r="H230" i="14"/>
  <c r="C230" i="14"/>
  <c r="W229" i="14"/>
  <c r="R229" i="14"/>
  <c r="M229" i="14"/>
  <c r="H229" i="14"/>
  <c r="C229" i="14"/>
  <c r="W228" i="14"/>
  <c r="R228" i="14"/>
  <c r="M228" i="14"/>
  <c r="H228" i="14"/>
  <c r="C228" i="14"/>
  <c r="W227" i="14"/>
  <c r="R227" i="14"/>
  <c r="M227" i="14"/>
  <c r="H227" i="14"/>
  <c r="C227" i="14"/>
  <c r="W226" i="14"/>
  <c r="R226" i="14"/>
  <c r="M226" i="14"/>
  <c r="H226" i="14"/>
  <c r="C226" i="14"/>
  <c r="W225" i="14"/>
  <c r="R225" i="14"/>
  <c r="M225" i="14"/>
  <c r="H225" i="14"/>
  <c r="C225" i="14"/>
  <c r="W220" i="14"/>
  <c r="R220" i="14"/>
  <c r="M220" i="14"/>
  <c r="H220" i="14"/>
  <c r="C220" i="14"/>
  <c r="W215" i="14"/>
  <c r="R215" i="14"/>
  <c r="M215" i="14"/>
  <c r="H215" i="14"/>
  <c r="C215" i="14"/>
  <c r="W214" i="14"/>
  <c r="R214" i="14"/>
  <c r="M214" i="14"/>
  <c r="H214" i="14"/>
  <c r="C214" i="14"/>
  <c r="W213" i="14"/>
  <c r="R213" i="14"/>
  <c r="M213" i="14"/>
  <c r="H213" i="14"/>
  <c r="C213" i="14"/>
  <c r="W212" i="14"/>
  <c r="R212" i="14"/>
  <c r="M212" i="14"/>
  <c r="H212" i="14"/>
  <c r="C212" i="14"/>
  <c r="W211" i="14"/>
  <c r="R211" i="14"/>
  <c r="M211" i="14"/>
  <c r="H211" i="14"/>
  <c r="C211" i="14"/>
  <c r="W210" i="14"/>
  <c r="R210" i="14"/>
  <c r="M210" i="14"/>
  <c r="H210" i="14"/>
  <c r="C210" i="14"/>
  <c r="W209" i="14"/>
  <c r="R209" i="14"/>
  <c r="M209" i="14"/>
  <c r="H209" i="14"/>
  <c r="C209" i="14"/>
  <c r="W208" i="14"/>
  <c r="R208" i="14"/>
  <c r="M208" i="14"/>
  <c r="H208" i="14"/>
  <c r="C208" i="14"/>
  <c r="W207" i="14"/>
  <c r="R207" i="14"/>
  <c r="M207" i="14"/>
  <c r="H207" i="14"/>
  <c r="C207" i="14"/>
  <c r="W206" i="14"/>
  <c r="R206" i="14"/>
  <c r="M206" i="14"/>
  <c r="H206" i="14"/>
  <c r="C206" i="14"/>
  <c r="W205" i="14"/>
  <c r="R205" i="14"/>
  <c r="M205" i="14"/>
  <c r="H205" i="14"/>
  <c r="C205" i="14"/>
  <c r="W204" i="14"/>
  <c r="R204" i="14"/>
  <c r="M204" i="14"/>
  <c r="H204" i="14"/>
  <c r="C204" i="14"/>
  <c r="W203" i="14"/>
  <c r="R203" i="14"/>
  <c r="M203" i="14"/>
  <c r="H203" i="14"/>
  <c r="C203" i="14"/>
  <c r="W202" i="14"/>
  <c r="R202" i="14"/>
  <c r="M202" i="14"/>
  <c r="H202" i="14"/>
  <c r="C202" i="14"/>
  <c r="W201" i="14"/>
  <c r="R201" i="14"/>
  <c r="M201" i="14"/>
  <c r="H201" i="14"/>
  <c r="C201" i="14"/>
  <c r="W200" i="14"/>
  <c r="R200" i="14"/>
  <c r="M200" i="14"/>
  <c r="H200" i="14"/>
  <c r="C200" i="14"/>
  <c r="W199" i="14"/>
  <c r="R199" i="14"/>
  <c r="M199" i="14"/>
  <c r="H199" i="14"/>
  <c r="C199" i="14"/>
  <c r="W198" i="14"/>
  <c r="R198" i="14"/>
  <c r="M198" i="14"/>
  <c r="H198" i="14"/>
  <c r="C198" i="14"/>
  <c r="W197" i="14"/>
  <c r="R197" i="14"/>
  <c r="M197" i="14"/>
  <c r="H197" i="14"/>
  <c r="C197" i="14"/>
  <c r="W196" i="14"/>
  <c r="R196" i="14"/>
  <c r="M196" i="14"/>
  <c r="H196" i="14"/>
  <c r="C196" i="14"/>
  <c r="W195" i="14"/>
  <c r="R195" i="14"/>
  <c r="M195" i="14"/>
  <c r="H195" i="14"/>
  <c r="C195" i="14"/>
  <c r="W194" i="14"/>
  <c r="R194" i="14"/>
  <c r="M194" i="14"/>
  <c r="H194" i="14"/>
  <c r="C194" i="14"/>
  <c r="W193" i="14"/>
  <c r="R193" i="14"/>
  <c r="M193" i="14"/>
  <c r="H193" i="14"/>
  <c r="C193" i="14"/>
  <c r="W192" i="14"/>
  <c r="R192" i="14"/>
  <c r="M192" i="14"/>
  <c r="H192" i="14"/>
  <c r="C192" i="14"/>
  <c r="W191" i="14"/>
  <c r="R191" i="14"/>
  <c r="M191" i="14"/>
  <c r="H191" i="14"/>
  <c r="C191" i="14"/>
  <c r="W190" i="14"/>
  <c r="R190" i="14"/>
  <c r="M190" i="14"/>
  <c r="H190" i="14"/>
  <c r="C190" i="14"/>
  <c r="W189" i="14"/>
  <c r="R189" i="14"/>
  <c r="M189" i="14"/>
  <c r="H189" i="14"/>
  <c r="C189" i="14"/>
  <c r="W184" i="14"/>
  <c r="R184" i="14"/>
  <c r="M184" i="14"/>
  <c r="H184" i="14"/>
  <c r="C184" i="14"/>
  <c r="W179" i="14"/>
  <c r="R179" i="14"/>
  <c r="M179" i="14"/>
  <c r="H179" i="14"/>
  <c r="C179" i="14"/>
  <c r="W178" i="14"/>
  <c r="R178" i="14"/>
  <c r="M178" i="14"/>
  <c r="H178" i="14"/>
  <c r="C178" i="14"/>
  <c r="W177" i="14"/>
  <c r="R177" i="14"/>
  <c r="M177" i="14"/>
  <c r="H177" i="14"/>
  <c r="C177" i="14"/>
  <c r="W176" i="14"/>
  <c r="R176" i="14"/>
  <c r="M176" i="14"/>
  <c r="H176" i="14"/>
  <c r="C176" i="14"/>
  <c r="W175" i="14"/>
  <c r="R175" i="14"/>
  <c r="M175" i="14"/>
  <c r="H175" i="14"/>
  <c r="C175" i="14"/>
  <c r="W174" i="14"/>
  <c r="R174" i="14"/>
  <c r="M174" i="14"/>
  <c r="H174" i="14"/>
  <c r="C174" i="14"/>
  <c r="W173" i="14"/>
  <c r="R173" i="14"/>
  <c r="M173" i="14"/>
  <c r="H173" i="14"/>
  <c r="C173" i="14"/>
  <c r="W172" i="14"/>
  <c r="R172" i="14"/>
  <c r="M172" i="14"/>
  <c r="H172" i="14"/>
  <c r="C172" i="14"/>
  <c r="W171" i="14"/>
  <c r="R171" i="14"/>
  <c r="M171" i="14"/>
  <c r="H171" i="14"/>
  <c r="C171" i="14"/>
  <c r="W170" i="14"/>
  <c r="R170" i="14"/>
  <c r="M170" i="14"/>
  <c r="H170" i="14"/>
  <c r="C170" i="14"/>
  <c r="W169" i="14"/>
  <c r="R169" i="14"/>
  <c r="M169" i="14"/>
  <c r="H169" i="14"/>
  <c r="C169" i="14"/>
  <c r="W168" i="14"/>
  <c r="R168" i="14"/>
  <c r="M168" i="14"/>
  <c r="H168" i="14"/>
  <c r="C168" i="14"/>
  <c r="W167" i="14"/>
  <c r="R167" i="14"/>
  <c r="M167" i="14"/>
  <c r="H167" i="14"/>
  <c r="C167" i="14"/>
  <c r="W166" i="14"/>
  <c r="R166" i="14"/>
  <c r="M166" i="14"/>
  <c r="H166" i="14"/>
  <c r="C166" i="14"/>
  <c r="W165" i="14"/>
  <c r="R165" i="14"/>
  <c r="M165" i="14"/>
  <c r="H165" i="14"/>
  <c r="C165" i="14"/>
  <c r="W164" i="14"/>
  <c r="R164" i="14"/>
  <c r="M164" i="14"/>
  <c r="H164" i="14"/>
  <c r="C164" i="14"/>
  <c r="W163" i="14"/>
  <c r="R163" i="14"/>
  <c r="M163" i="14"/>
  <c r="H163" i="14"/>
  <c r="C163" i="14"/>
  <c r="W162" i="14"/>
  <c r="R162" i="14"/>
  <c r="M162" i="14"/>
  <c r="H162" i="14"/>
  <c r="C162" i="14"/>
  <c r="W161" i="14"/>
  <c r="R161" i="14"/>
  <c r="M161" i="14"/>
  <c r="H161" i="14"/>
  <c r="C161" i="14"/>
  <c r="W160" i="14"/>
  <c r="R160" i="14"/>
  <c r="M160" i="14"/>
  <c r="H160" i="14"/>
  <c r="C160" i="14"/>
  <c r="W159" i="14"/>
  <c r="R159" i="14"/>
  <c r="M159" i="14"/>
  <c r="H159" i="14"/>
  <c r="C159" i="14"/>
  <c r="W158" i="14"/>
  <c r="R158" i="14"/>
  <c r="M158" i="14"/>
  <c r="H158" i="14"/>
  <c r="C158" i="14"/>
  <c r="W157" i="14"/>
  <c r="R157" i="14"/>
  <c r="M157" i="14"/>
  <c r="H157" i="14"/>
  <c r="C157" i="14"/>
  <c r="W156" i="14"/>
  <c r="R156" i="14"/>
  <c r="M156" i="14"/>
  <c r="H156" i="14"/>
  <c r="C156" i="14"/>
  <c r="W155" i="14"/>
  <c r="R155" i="14"/>
  <c r="M155" i="14"/>
  <c r="H155" i="14"/>
  <c r="C155" i="14"/>
  <c r="W154" i="14"/>
  <c r="R154" i="14"/>
  <c r="M154" i="14"/>
  <c r="H154" i="14"/>
  <c r="C154" i="14"/>
  <c r="W153" i="14"/>
  <c r="R153" i="14"/>
  <c r="M153" i="14"/>
  <c r="H153" i="14"/>
  <c r="C153" i="14"/>
  <c r="W148" i="14"/>
  <c r="R148" i="14"/>
  <c r="M148" i="14"/>
  <c r="H148" i="14"/>
  <c r="C148" i="14"/>
  <c r="W143" i="14"/>
  <c r="R143" i="14"/>
  <c r="M143" i="14"/>
  <c r="H143" i="14"/>
  <c r="C143" i="14"/>
  <c r="W142" i="14"/>
  <c r="R142" i="14"/>
  <c r="M142" i="14"/>
  <c r="H142" i="14"/>
  <c r="C142" i="14"/>
  <c r="W141" i="14"/>
  <c r="R141" i="14"/>
  <c r="M141" i="14"/>
  <c r="H141" i="14"/>
  <c r="C141" i="14"/>
  <c r="W140" i="14"/>
  <c r="R140" i="14"/>
  <c r="M140" i="14"/>
  <c r="H140" i="14"/>
  <c r="C140" i="14"/>
  <c r="W139" i="14"/>
  <c r="R139" i="14"/>
  <c r="M139" i="14"/>
  <c r="H139" i="14"/>
  <c r="C139" i="14"/>
  <c r="W138" i="14"/>
  <c r="R138" i="14"/>
  <c r="M138" i="14"/>
  <c r="H138" i="14"/>
  <c r="C138" i="14"/>
  <c r="W137" i="14"/>
  <c r="R137" i="14"/>
  <c r="M137" i="14"/>
  <c r="H137" i="14"/>
  <c r="C137" i="14"/>
  <c r="W136" i="14"/>
  <c r="R136" i="14"/>
  <c r="M136" i="14"/>
  <c r="H136" i="14"/>
  <c r="C136" i="14"/>
  <c r="W135" i="14"/>
  <c r="R135" i="14"/>
  <c r="M135" i="14"/>
  <c r="H135" i="14"/>
  <c r="C135" i="14"/>
  <c r="W134" i="14"/>
  <c r="R134" i="14"/>
  <c r="M134" i="14"/>
  <c r="H134" i="14"/>
  <c r="C134" i="14"/>
  <c r="W133" i="14"/>
  <c r="R133" i="14"/>
  <c r="M133" i="14"/>
  <c r="H133" i="14"/>
  <c r="C133" i="14"/>
  <c r="W132" i="14"/>
  <c r="R132" i="14"/>
  <c r="M132" i="14"/>
  <c r="H132" i="14"/>
  <c r="C132" i="14"/>
  <c r="W131" i="14"/>
  <c r="R131" i="14"/>
  <c r="M131" i="14"/>
  <c r="H131" i="14"/>
  <c r="C131" i="14"/>
  <c r="W130" i="14"/>
  <c r="R130" i="14"/>
  <c r="M130" i="14"/>
  <c r="H130" i="14"/>
  <c r="C130" i="14"/>
  <c r="W129" i="14"/>
  <c r="R129" i="14"/>
  <c r="M129" i="14"/>
  <c r="H129" i="14"/>
  <c r="C129" i="14"/>
  <c r="W128" i="14"/>
  <c r="R128" i="14"/>
  <c r="M128" i="14"/>
  <c r="H128" i="14"/>
  <c r="C128" i="14"/>
  <c r="W127" i="14"/>
  <c r="R127" i="14"/>
  <c r="M127" i="14"/>
  <c r="H127" i="14"/>
  <c r="C127" i="14"/>
  <c r="W126" i="14"/>
  <c r="R126" i="14"/>
  <c r="M126" i="14"/>
  <c r="H126" i="14"/>
  <c r="C126" i="14"/>
  <c r="W125" i="14"/>
  <c r="R125" i="14"/>
  <c r="M125" i="14"/>
  <c r="H125" i="14"/>
  <c r="C125" i="14"/>
  <c r="W124" i="14"/>
  <c r="R124" i="14"/>
  <c r="M124" i="14"/>
  <c r="H124" i="14"/>
  <c r="C124" i="14"/>
  <c r="W123" i="14"/>
  <c r="R123" i="14"/>
  <c r="M123" i="14"/>
  <c r="H123" i="14"/>
  <c r="C123" i="14"/>
  <c r="W122" i="14"/>
  <c r="R122" i="14"/>
  <c r="M122" i="14"/>
  <c r="H122" i="14"/>
  <c r="C122" i="14"/>
  <c r="W121" i="14"/>
  <c r="R121" i="14"/>
  <c r="M121" i="14"/>
  <c r="H121" i="14"/>
  <c r="C121" i="14"/>
  <c r="W120" i="14"/>
  <c r="R120" i="14"/>
  <c r="M120" i="14"/>
  <c r="H120" i="14"/>
  <c r="C120" i="14"/>
  <c r="W119" i="14"/>
  <c r="R119" i="14"/>
  <c r="M119" i="14"/>
  <c r="H119" i="14"/>
  <c r="C119" i="14"/>
  <c r="W118" i="14"/>
  <c r="R118" i="14"/>
  <c r="M118" i="14"/>
  <c r="H118" i="14"/>
  <c r="C118" i="14"/>
  <c r="W117" i="14"/>
  <c r="R117" i="14"/>
  <c r="M117" i="14"/>
  <c r="H117" i="14"/>
  <c r="C117" i="14"/>
  <c r="W112" i="14"/>
  <c r="R112" i="14"/>
  <c r="M112" i="14"/>
  <c r="H112" i="14"/>
  <c r="C112" i="14"/>
  <c r="W107" i="14"/>
  <c r="R107" i="14"/>
  <c r="M107" i="14"/>
  <c r="H107" i="14"/>
  <c r="C107" i="14"/>
  <c r="W106" i="14"/>
  <c r="R106" i="14"/>
  <c r="M106" i="14"/>
  <c r="H106" i="14"/>
  <c r="C106" i="14"/>
  <c r="W105" i="14"/>
  <c r="R105" i="14"/>
  <c r="M105" i="14"/>
  <c r="H105" i="14"/>
  <c r="C105" i="14"/>
  <c r="W104" i="14"/>
  <c r="R104" i="14"/>
  <c r="M104" i="14"/>
  <c r="H104" i="14"/>
  <c r="C104" i="14"/>
  <c r="W103" i="14"/>
  <c r="R103" i="14"/>
  <c r="M103" i="14"/>
  <c r="H103" i="14"/>
  <c r="C103" i="14"/>
  <c r="W102" i="14"/>
  <c r="R102" i="14"/>
  <c r="M102" i="14"/>
  <c r="H102" i="14"/>
  <c r="C102" i="14"/>
  <c r="W101" i="14"/>
  <c r="R101" i="14"/>
  <c r="M101" i="14"/>
  <c r="H101" i="14"/>
  <c r="C101" i="14"/>
  <c r="W100" i="14"/>
  <c r="R100" i="14"/>
  <c r="M100" i="14"/>
  <c r="H100" i="14"/>
  <c r="C100" i="14"/>
  <c r="W99" i="14"/>
  <c r="R99" i="14"/>
  <c r="M99" i="14"/>
  <c r="H99" i="14"/>
  <c r="C99" i="14"/>
  <c r="W98" i="14"/>
  <c r="R98" i="14"/>
  <c r="M98" i="14"/>
  <c r="H98" i="14"/>
  <c r="C98" i="14"/>
  <c r="W97" i="14"/>
  <c r="R97" i="14"/>
  <c r="M97" i="14"/>
  <c r="H97" i="14"/>
  <c r="C97" i="14"/>
  <c r="W96" i="14"/>
  <c r="R96" i="14"/>
  <c r="M96" i="14"/>
  <c r="H96" i="14"/>
  <c r="C96" i="14"/>
  <c r="W95" i="14"/>
  <c r="R95" i="14"/>
  <c r="M95" i="14"/>
  <c r="H95" i="14"/>
  <c r="C95" i="14"/>
  <c r="W94" i="14"/>
  <c r="R94" i="14"/>
  <c r="M94" i="14"/>
  <c r="H94" i="14"/>
  <c r="C94" i="14"/>
  <c r="W93" i="14"/>
  <c r="R93" i="14"/>
  <c r="M93" i="14"/>
  <c r="H93" i="14"/>
  <c r="C93" i="14"/>
  <c r="W92" i="14"/>
  <c r="R92" i="14"/>
  <c r="M92" i="14"/>
  <c r="H92" i="14"/>
  <c r="C92" i="14"/>
  <c r="W91" i="14"/>
  <c r="R91" i="14"/>
  <c r="M91" i="14"/>
  <c r="H91" i="14"/>
  <c r="C91" i="14"/>
  <c r="W90" i="14"/>
  <c r="R90" i="14"/>
  <c r="M90" i="14"/>
  <c r="H90" i="14"/>
  <c r="C90" i="14"/>
  <c r="W89" i="14"/>
  <c r="R89" i="14"/>
  <c r="M89" i="14"/>
  <c r="H89" i="14"/>
  <c r="C89" i="14"/>
  <c r="W88" i="14"/>
  <c r="R88" i="14"/>
  <c r="M88" i="14"/>
  <c r="H88" i="14"/>
  <c r="C88" i="14"/>
  <c r="W87" i="14"/>
  <c r="R87" i="14"/>
  <c r="M87" i="14"/>
  <c r="H87" i="14"/>
  <c r="C87" i="14"/>
  <c r="W86" i="14"/>
  <c r="R86" i="14"/>
  <c r="M86" i="14"/>
  <c r="H86" i="14"/>
  <c r="C86" i="14"/>
  <c r="W85" i="14"/>
  <c r="R85" i="14"/>
  <c r="M85" i="14"/>
  <c r="H85" i="14"/>
  <c r="C85" i="14"/>
  <c r="W84" i="14"/>
  <c r="R84" i="14"/>
  <c r="M84" i="14"/>
  <c r="H84" i="14"/>
  <c r="C84" i="14"/>
  <c r="W83" i="14"/>
  <c r="R83" i="14"/>
  <c r="M83" i="14"/>
  <c r="H83" i="14"/>
  <c r="C83" i="14"/>
  <c r="W82" i="14"/>
  <c r="R82" i="14"/>
  <c r="M82" i="14"/>
  <c r="H82" i="14"/>
  <c r="C82" i="14"/>
  <c r="W81" i="14"/>
  <c r="R81" i="14"/>
  <c r="M81" i="14"/>
  <c r="H81" i="14"/>
  <c r="C81" i="14"/>
  <c r="W76" i="14"/>
  <c r="R76" i="14"/>
  <c r="M76" i="14"/>
  <c r="H76" i="14"/>
  <c r="C76" i="14"/>
  <c r="W71" i="14"/>
  <c r="R71" i="14"/>
  <c r="M71" i="14"/>
  <c r="H71" i="14"/>
  <c r="C71" i="14"/>
  <c r="W70" i="14"/>
  <c r="R70" i="14"/>
  <c r="M70" i="14"/>
  <c r="H70" i="14"/>
  <c r="C70" i="14"/>
  <c r="W69" i="14"/>
  <c r="R69" i="14"/>
  <c r="M69" i="14"/>
  <c r="H69" i="14"/>
  <c r="C69" i="14"/>
  <c r="W68" i="14"/>
  <c r="R68" i="14"/>
  <c r="M68" i="14"/>
  <c r="H68" i="14"/>
  <c r="C68" i="14"/>
  <c r="W67" i="14"/>
  <c r="R67" i="14"/>
  <c r="M67" i="14"/>
  <c r="H67" i="14"/>
  <c r="C67" i="14"/>
  <c r="W66" i="14"/>
  <c r="R66" i="14"/>
  <c r="M66" i="14"/>
  <c r="H66" i="14"/>
  <c r="C66" i="14"/>
  <c r="W65" i="14"/>
  <c r="R65" i="14"/>
  <c r="M65" i="14"/>
  <c r="H65" i="14"/>
  <c r="C65" i="14"/>
  <c r="W64" i="14"/>
  <c r="R64" i="14"/>
  <c r="M64" i="14"/>
  <c r="H64" i="14"/>
  <c r="C64" i="14"/>
  <c r="W63" i="14"/>
  <c r="R63" i="14"/>
  <c r="M63" i="14"/>
  <c r="H63" i="14"/>
  <c r="C63" i="14"/>
  <c r="W62" i="14"/>
  <c r="R62" i="14"/>
  <c r="M62" i="14"/>
  <c r="H62" i="14"/>
  <c r="C62" i="14"/>
  <c r="W61" i="14"/>
  <c r="R61" i="14"/>
  <c r="M61" i="14"/>
  <c r="H61" i="14"/>
  <c r="C61" i="14"/>
  <c r="W60" i="14"/>
  <c r="R60" i="14"/>
  <c r="M60" i="14"/>
  <c r="H60" i="14"/>
  <c r="C60" i="14"/>
  <c r="W59" i="14"/>
  <c r="R59" i="14"/>
  <c r="M59" i="14"/>
  <c r="H59" i="14"/>
  <c r="C59" i="14"/>
  <c r="W58" i="14"/>
  <c r="R58" i="14"/>
  <c r="M58" i="14"/>
  <c r="H58" i="14"/>
  <c r="C58" i="14"/>
  <c r="W57" i="14"/>
  <c r="R57" i="14"/>
  <c r="M57" i="14"/>
  <c r="H57" i="14"/>
  <c r="C57" i="14"/>
  <c r="W56" i="14"/>
  <c r="R56" i="14"/>
  <c r="M56" i="14"/>
  <c r="H56" i="14"/>
  <c r="C56" i="14"/>
  <c r="W55" i="14"/>
  <c r="R55" i="14"/>
  <c r="M55" i="14"/>
  <c r="H55" i="14"/>
  <c r="C55" i="14"/>
  <c r="W54" i="14"/>
  <c r="R54" i="14"/>
  <c r="M54" i="14"/>
  <c r="H54" i="14"/>
  <c r="C54" i="14"/>
  <c r="W53" i="14"/>
  <c r="R53" i="14"/>
  <c r="M53" i="14"/>
  <c r="H53" i="14"/>
  <c r="C53" i="14"/>
  <c r="W52" i="14"/>
  <c r="R52" i="14"/>
  <c r="M52" i="14"/>
  <c r="H52" i="14"/>
  <c r="C52" i="14"/>
  <c r="W51" i="14"/>
  <c r="R51" i="14"/>
  <c r="M51" i="14"/>
  <c r="H51" i="14"/>
  <c r="C51" i="14"/>
  <c r="W50" i="14"/>
  <c r="R50" i="14"/>
  <c r="M50" i="14"/>
  <c r="H50" i="14"/>
  <c r="C50" i="14"/>
  <c r="W49" i="14"/>
  <c r="R49" i="14"/>
  <c r="M49" i="14"/>
  <c r="H49" i="14"/>
  <c r="C49" i="14"/>
  <c r="W48" i="14"/>
  <c r="R48" i="14"/>
  <c r="M48" i="14"/>
  <c r="H48" i="14"/>
  <c r="C48" i="14"/>
  <c r="W47" i="14"/>
  <c r="R47" i="14"/>
  <c r="M47" i="14"/>
  <c r="H47" i="14"/>
  <c r="C47" i="14"/>
  <c r="W46" i="14"/>
  <c r="R46" i="14"/>
  <c r="M46" i="14"/>
  <c r="H46" i="14"/>
  <c r="C46" i="14"/>
  <c r="W45" i="14"/>
  <c r="R45" i="14"/>
  <c r="M45" i="14"/>
  <c r="H45" i="14"/>
  <c r="C45" i="14"/>
  <c r="W35" i="14"/>
  <c r="W34" i="14"/>
  <c r="W33" i="14"/>
  <c r="W32" i="14"/>
  <c r="W31" i="14"/>
  <c r="W30" i="14"/>
  <c r="W29" i="14"/>
  <c r="W28" i="14"/>
  <c r="W27" i="14"/>
  <c r="W26" i="14"/>
  <c r="W25" i="14"/>
  <c r="W24" i="14"/>
  <c r="W23" i="14"/>
  <c r="W22" i="14"/>
  <c r="W21" i="14"/>
  <c r="W20" i="14"/>
  <c r="W19" i="14"/>
  <c r="W18" i="14"/>
  <c r="W17" i="14"/>
  <c r="W16" i="14"/>
  <c r="W15" i="14"/>
  <c r="W14" i="14"/>
  <c r="W13" i="14"/>
  <c r="W12" i="14"/>
  <c r="W11" i="14"/>
  <c r="W10" i="14"/>
  <c r="W9" i="14"/>
  <c r="R35" i="14"/>
  <c r="R34" i="14"/>
  <c r="R33" i="14"/>
  <c r="R32" i="14"/>
  <c r="R31" i="14"/>
  <c r="R30" i="14"/>
  <c r="R29" i="14"/>
  <c r="R28" i="14"/>
  <c r="R27" i="14"/>
  <c r="R26" i="14"/>
  <c r="R25" i="14"/>
  <c r="R24" i="14"/>
  <c r="R23" i="14"/>
  <c r="R22" i="14"/>
  <c r="R21" i="14"/>
  <c r="R20" i="14"/>
  <c r="R19" i="14"/>
  <c r="R18" i="14"/>
  <c r="R17" i="14"/>
  <c r="R16" i="14"/>
  <c r="R15" i="14"/>
  <c r="R14" i="14"/>
  <c r="R13" i="14"/>
  <c r="R12" i="14"/>
  <c r="R11" i="14"/>
  <c r="R10" i="14"/>
  <c r="R9" i="14"/>
  <c r="M35" i="14"/>
  <c r="M34" i="14"/>
  <c r="M33" i="14"/>
  <c r="M32" i="14"/>
  <c r="M31" i="14"/>
  <c r="M30" i="14"/>
  <c r="M29" i="14"/>
  <c r="M28" i="14"/>
  <c r="M27" i="14"/>
  <c r="M26" i="14"/>
  <c r="M25" i="14"/>
  <c r="M24" i="14"/>
  <c r="M23" i="14"/>
  <c r="M22" i="14"/>
  <c r="M21" i="14"/>
  <c r="M20" i="14"/>
  <c r="M19" i="14"/>
  <c r="M18" i="14"/>
  <c r="M17" i="14"/>
  <c r="M16" i="14"/>
  <c r="M15" i="14"/>
  <c r="M14" i="14"/>
  <c r="M13" i="14"/>
  <c r="M12" i="14"/>
  <c r="M11" i="14"/>
  <c r="M10" i="14"/>
  <c r="M9" i="14"/>
  <c r="H35" i="14"/>
  <c r="H34" i="14"/>
  <c r="H33" i="14"/>
  <c r="H32" i="14"/>
  <c r="H31" i="14"/>
  <c r="H30" i="14"/>
  <c r="H29" i="14"/>
  <c r="H28" i="14"/>
  <c r="H27" i="14"/>
  <c r="H26" i="14"/>
  <c r="H25" i="14"/>
  <c r="H24" i="14"/>
  <c r="H23" i="14"/>
  <c r="H22" i="14"/>
  <c r="H21" i="14"/>
  <c r="H20" i="14"/>
  <c r="H19" i="14"/>
  <c r="H18" i="14"/>
  <c r="H17" i="14"/>
  <c r="H16" i="14"/>
  <c r="H15" i="14"/>
  <c r="H14" i="14"/>
  <c r="H13" i="14"/>
  <c r="H12" i="14"/>
  <c r="H11" i="14"/>
  <c r="H10" i="14"/>
  <c r="H9" i="14"/>
  <c r="C35" i="14"/>
  <c r="C34" i="14"/>
  <c r="C33" i="14"/>
  <c r="C32" i="14"/>
  <c r="C31" i="14"/>
  <c r="C30" i="14"/>
  <c r="C29" i="14"/>
  <c r="C28" i="14"/>
  <c r="C27" i="14"/>
  <c r="C26" i="14"/>
  <c r="C25" i="14"/>
  <c r="C24" i="14"/>
  <c r="C23" i="14"/>
  <c r="C22" i="14"/>
  <c r="C21" i="14"/>
  <c r="C20" i="14"/>
  <c r="C19" i="14"/>
  <c r="C18" i="14"/>
  <c r="C17" i="14"/>
  <c r="C16" i="14"/>
  <c r="C15" i="14"/>
  <c r="C14" i="14"/>
  <c r="C13" i="14"/>
  <c r="C12" i="14"/>
  <c r="C11" i="14"/>
  <c r="C10" i="14"/>
  <c r="C9" i="14"/>
  <c r="W40" i="14"/>
  <c r="R40" i="14"/>
  <c r="M40" i="14"/>
  <c r="H40" i="14"/>
  <c r="C40" i="14"/>
  <c r="W4" i="14"/>
  <c r="R4" i="14"/>
  <c r="M4" i="14"/>
  <c r="H4" i="14"/>
  <c r="C4" i="14"/>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A136" i="18" l="1"/>
  <c r="A135" i="18"/>
  <c r="A134" i="18"/>
  <c r="A133" i="18"/>
  <c r="A132" i="18"/>
  <c r="A131" i="18"/>
  <c r="A130" i="18"/>
  <c r="A129" i="18"/>
  <c r="A128" i="18"/>
  <c r="A127" i="18"/>
  <c r="A126" i="18"/>
  <c r="A125" i="18"/>
  <c r="A124" i="18"/>
  <c r="A123" i="18"/>
  <c r="A122" i="18"/>
  <c r="A121" i="18"/>
  <c r="A120" i="18"/>
  <c r="A119" i="18"/>
  <c r="A118" i="18"/>
  <c r="A117" i="18"/>
  <c r="A116" i="18"/>
  <c r="A115" i="18"/>
  <c r="A114" i="18"/>
  <c r="A113" i="18"/>
  <c r="A112" i="18"/>
  <c r="A111" i="18"/>
  <c r="A110" i="18"/>
  <c r="A109" i="18"/>
  <c r="A108" i="18"/>
  <c r="A107" i="18"/>
  <c r="A106" i="18"/>
  <c r="A105" i="18"/>
  <c r="A104" i="18"/>
  <c r="A103" i="18"/>
  <c r="A102" i="18"/>
  <c r="A101" i="18"/>
  <c r="A100" i="18"/>
  <c r="A99" i="18"/>
  <c r="A98" i="18"/>
  <c r="A97" i="18"/>
  <c r="A96" i="18"/>
  <c r="A95" i="18"/>
  <c r="A94" i="18"/>
  <c r="A93" i="18"/>
  <c r="A92" i="18"/>
  <c r="A91" i="18"/>
  <c r="A90" i="18"/>
  <c r="A89" i="18"/>
  <c r="A88" i="18"/>
  <c r="A87" i="18"/>
  <c r="A86" i="18"/>
  <c r="A85" i="18"/>
  <c r="A84" i="18"/>
  <c r="A83" i="18"/>
  <c r="A82" i="18"/>
  <c r="A81" i="18"/>
  <c r="A80" i="18"/>
  <c r="A79" i="18"/>
  <c r="A78" i="18"/>
  <c r="A77" i="18"/>
  <c r="A76" i="18"/>
  <c r="A75" i="18"/>
  <c r="A74" i="18"/>
  <c r="A73" i="18"/>
  <c r="A72" i="18"/>
  <c r="A71" i="18"/>
  <c r="A70" i="18"/>
  <c r="A69" i="18"/>
  <c r="A68" i="18"/>
  <c r="A67" i="18"/>
  <c r="A66" i="18"/>
  <c r="A65" i="18"/>
  <c r="A64" i="18"/>
  <c r="A63" i="18"/>
  <c r="A62" i="18"/>
  <c r="A61" i="18"/>
  <c r="A60" i="18"/>
  <c r="A59" i="18"/>
  <c r="A58" i="18"/>
  <c r="A57" i="18"/>
  <c r="A56" i="18"/>
  <c r="A55" i="18"/>
  <c r="A54" i="18"/>
  <c r="A53" i="18"/>
  <c r="A52" i="18"/>
  <c r="A51" i="18"/>
  <c r="A50" i="18"/>
  <c r="A49" i="18"/>
  <c r="A48" i="18"/>
  <c r="A47" i="18"/>
  <c r="A46" i="18"/>
  <c r="A45" i="18"/>
  <c r="A44" i="18"/>
  <c r="A43" i="18"/>
  <c r="A42" i="18"/>
  <c r="A41" i="18"/>
  <c r="A40" i="18"/>
  <c r="A39" i="18"/>
  <c r="A38" i="18"/>
  <c r="A37" i="18"/>
  <c r="A36" i="18"/>
  <c r="A35" i="18"/>
  <c r="A34" i="18"/>
  <c r="A33" i="18"/>
  <c r="A32" i="18"/>
  <c r="A31" i="18"/>
  <c r="A30" i="18"/>
  <c r="A29" i="18"/>
  <c r="A28" i="18"/>
  <c r="A27" i="18"/>
  <c r="A26" i="18"/>
  <c r="A25" i="18"/>
  <c r="A24" i="18"/>
  <c r="A23" i="18"/>
  <c r="A22" i="18"/>
  <c r="A21" i="18"/>
  <c r="A20" i="18"/>
  <c r="A19" i="18"/>
  <c r="A18" i="18"/>
  <c r="A17" i="18"/>
  <c r="A16" i="18"/>
  <c r="A15" i="18"/>
  <c r="A14" i="18"/>
  <c r="A13" i="18"/>
  <c r="A12" i="18"/>
  <c r="A11" i="18"/>
  <c r="A10" i="18"/>
  <c r="A9" i="18"/>
  <c r="A8" i="18"/>
  <c r="A7" i="18"/>
  <c r="A6" i="18"/>
  <c r="A5" i="18"/>
  <c r="A4" i="18"/>
  <c r="A3" i="18"/>
  <c r="A2" i="18"/>
  <c r="B72" i="7"/>
  <c r="B71" i="7"/>
  <c r="B70" i="7"/>
  <c r="B69" i="7"/>
  <c r="B68" i="7"/>
  <c r="B67" i="7"/>
  <c r="B66" i="7"/>
  <c r="B65" i="7"/>
  <c r="B64" i="7"/>
  <c r="B63" i="7"/>
  <c r="B62" i="7"/>
  <c r="B61" i="7"/>
  <c r="B60" i="7"/>
  <c r="B59" i="7"/>
  <c r="B58" i="7"/>
  <c r="B57" i="7"/>
  <c r="B56" i="7"/>
  <c r="B55" i="7"/>
  <c r="B54" i="7"/>
  <c r="B53" i="7"/>
  <c r="B52" i="7"/>
  <c r="B51" i="7"/>
  <c r="B50" i="7"/>
  <c r="B49" i="7"/>
  <c r="B48" i="7"/>
  <c r="B47" i="7"/>
  <c r="B46" i="7"/>
  <c r="B45" i="7"/>
  <c r="B44" i="7"/>
  <c r="B43" i="7"/>
  <c r="B42" i="7"/>
  <c r="B41" i="7"/>
  <c r="B40" i="7"/>
  <c r="B39" i="7"/>
  <c r="B38" i="7"/>
  <c r="B36" i="7"/>
  <c r="B35" i="7"/>
  <c r="B34" i="7"/>
  <c r="B33" i="7"/>
  <c r="B32" i="7"/>
  <c r="B31" i="7"/>
  <c r="B30" i="7"/>
  <c r="B29" i="7"/>
  <c r="B28" i="7"/>
  <c r="B27" i="7"/>
  <c r="B26" i="7"/>
  <c r="B25" i="7"/>
  <c r="B24" i="7"/>
  <c r="B23" i="7"/>
  <c r="B22" i="7"/>
  <c r="B21" i="7"/>
  <c r="B20" i="7"/>
  <c r="B19" i="7"/>
  <c r="B18" i="7"/>
  <c r="B17" i="7"/>
  <c r="B16" i="7"/>
  <c r="B15" i="7"/>
  <c r="B14" i="7"/>
  <c r="B13" i="7"/>
  <c r="B12" i="7"/>
  <c r="B11" i="7"/>
  <c r="B10" i="7"/>
  <c r="B9" i="7"/>
  <c r="B8" i="7"/>
  <c r="B7" i="7"/>
  <c r="B6" i="7"/>
  <c r="B5" i="7"/>
  <c r="B4" i="7"/>
  <c r="B3" i="7"/>
  <c r="B2" i="7"/>
  <c r="H105" i="20"/>
  <c r="X31" i="14" s="1"/>
  <c r="Q82" i="20"/>
  <c r="S359" i="14" s="1"/>
  <c r="Q74" i="20"/>
  <c r="S351" i="14" s="1"/>
  <c r="I73" i="20"/>
  <c r="S62" i="14" s="1"/>
  <c r="S66" i="20"/>
  <c r="S415" i="14" s="1"/>
  <c r="R65" i="20"/>
  <c r="S378" i="14" s="1"/>
  <c r="V62" i="20"/>
  <c r="S519" i="14" s="1"/>
  <c r="Q57" i="20"/>
  <c r="S334" i="14" s="1"/>
  <c r="O57" i="20"/>
  <c r="S262" i="14" s="1"/>
  <c r="L54" i="20"/>
  <c r="D178" i="14" s="1"/>
  <c r="T52" i="20"/>
  <c r="D464" i="14" s="1"/>
  <c r="K50" i="20"/>
  <c r="D138" i="14" s="1"/>
  <c r="H50" i="20"/>
  <c r="D30" i="14" s="1"/>
  <c r="L46" i="20"/>
  <c r="D170" i="14" s="1"/>
  <c r="T44" i="20"/>
  <c r="D456" i="14" s="1"/>
  <c r="S42" i="20"/>
  <c r="D418" i="14" s="1"/>
  <c r="H42" i="20"/>
  <c r="D22" i="14" s="1"/>
  <c r="O41" i="20"/>
  <c r="D273" i="14" s="1"/>
  <c r="V38" i="20"/>
  <c r="D522" i="14" s="1"/>
  <c r="O38" i="20"/>
  <c r="D270" i="14" s="1"/>
  <c r="I35" i="20"/>
  <c r="D51" i="14" s="1"/>
  <c r="T34" i="20"/>
  <c r="D446" i="14" s="1"/>
  <c r="H34" i="20"/>
  <c r="D14" i="14" s="1"/>
  <c r="P32" i="20"/>
  <c r="D300" i="14" s="1"/>
  <c r="T30" i="20"/>
  <c r="D442" i="14" s="1"/>
  <c r="L30" i="20"/>
  <c r="D154" i="14" s="1"/>
  <c r="S28" i="20"/>
  <c r="I431" i="14" s="1"/>
  <c r="H28" i="20"/>
  <c r="I35" i="14" s="1"/>
  <c r="R27" i="20"/>
  <c r="I394" i="14" s="1"/>
  <c r="O27" i="20"/>
  <c r="I286" i="14" s="1"/>
  <c r="P26" i="20"/>
  <c r="I321" i="14" s="1"/>
  <c r="N26" i="20"/>
  <c r="I249" i="14" s="1"/>
  <c r="H26" i="20"/>
  <c r="I33" i="14" s="1"/>
  <c r="H25" i="20"/>
  <c r="I32" i="14" s="1"/>
  <c r="V24" i="20"/>
  <c r="I535" i="14" s="1"/>
  <c r="L22" i="20"/>
  <c r="I173" i="14" s="1"/>
  <c r="J22" i="20"/>
  <c r="I101" i="14" s="1"/>
  <c r="S20" i="20"/>
  <c r="I423" i="14" s="1"/>
  <c r="R20" i="20"/>
  <c r="I387" i="14" s="1"/>
  <c r="K20" i="20"/>
  <c r="I135" i="14" s="1"/>
  <c r="O19" i="20"/>
  <c r="I278" i="14" s="1"/>
  <c r="J19" i="20"/>
  <c r="I98" i="14" s="1"/>
  <c r="V18" i="20"/>
  <c r="I529" i="14" s="1"/>
  <c r="H18" i="20"/>
  <c r="I25" i="14" s="1"/>
  <c r="U17" i="20"/>
  <c r="I492" i="14" s="1"/>
  <c r="O17" i="20"/>
  <c r="I276" i="14" s="1"/>
  <c r="N16" i="20"/>
  <c r="I239" i="14" s="1"/>
  <c r="U14" i="20"/>
  <c r="I489" i="14" s="1"/>
  <c r="R14" i="20"/>
  <c r="I381" i="14" s="1"/>
  <c r="Q13" i="20"/>
  <c r="I344" i="14" s="1"/>
  <c r="K12" i="20"/>
  <c r="I127" i="14" s="1"/>
  <c r="J12" i="20"/>
  <c r="I91" i="14" s="1"/>
  <c r="R11" i="20"/>
  <c r="I378" i="14" s="1"/>
  <c r="V10" i="20"/>
  <c r="I521" i="14" s="1"/>
  <c r="Q10" i="20"/>
  <c r="I341" i="14" s="1"/>
  <c r="N10" i="20"/>
  <c r="I233" i="14" s="1"/>
  <c r="O9" i="20"/>
  <c r="I268" i="14" s="1"/>
  <c r="M9" i="20"/>
  <c r="I196" i="14" s="1"/>
  <c r="V8" i="20"/>
  <c r="I519" i="14" s="1"/>
  <c r="T6" i="20"/>
  <c r="I445" i="14" s="1"/>
  <c r="R6" i="20"/>
  <c r="I373" i="14" s="1"/>
  <c r="M6" i="20"/>
  <c r="I193" i="14" s="1"/>
  <c r="R5" i="20"/>
  <c r="I372" i="14" s="1"/>
  <c r="V4" i="20"/>
  <c r="I515" i="14" s="1"/>
  <c r="S4" i="20"/>
  <c r="I407" i="14" s="1"/>
  <c r="L4" i="20"/>
  <c r="I155" i="14" s="1"/>
  <c r="K4" i="20"/>
  <c r="I119" i="14" s="1"/>
  <c r="I4" i="20"/>
  <c r="I47" i="14" s="1"/>
  <c r="Q3" i="20"/>
  <c r="I334" i="14" s="1"/>
  <c r="P3" i="20"/>
  <c r="I298" i="14" s="1"/>
  <c r="M3" i="20"/>
  <c r="I190" i="14" s="1"/>
  <c r="H3" i="20"/>
  <c r="I10" i="14" s="1"/>
  <c r="V2" i="20"/>
  <c r="I513" i="14" s="1"/>
  <c r="T2" i="20"/>
  <c r="I441" i="14" s="1"/>
  <c r="O2" i="20"/>
  <c r="I261" i="14" s="1"/>
  <c r="N2" i="20"/>
  <c r="I225" i="14" s="1"/>
  <c r="L2" i="20"/>
  <c r="I153" i="14" s="1"/>
  <c r="B136" i="20"/>
  <c r="B135" i="20"/>
  <c r="B134" i="20"/>
  <c r="B133" i="20"/>
  <c r="B132" i="20"/>
  <c r="B131" i="20"/>
  <c r="B130" i="20"/>
  <c r="B129" i="20"/>
  <c r="B128" i="20"/>
  <c r="B127" i="20"/>
  <c r="B126" i="20"/>
  <c r="B125" i="20"/>
  <c r="B124" i="20"/>
  <c r="S124" i="20" s="1"/>
  <c r="N419" i="14" s="1"/>
  <c r="B123" i="20"/>
  <c r="B122" i="20"/>
  <c r="B121" i="20"/>
  <c r="B120" i="20"/>
  <c r="B119" i="20"/>
  <c r="B118" i="20"/>
  <c r="B117" i="20"/>
  <c r="B116" i="20"/>
  <c r="B115" i="20"/>
  <c r="B114" i="20"/>
  <c r="B113" i="20"/>
  <c r="B112" i="20"/>
  <c r="B111" i="20"/>
  <c r="B110" i="20"/>
  <c r="B109" i="20"/>
  <c r="B108" i="20"/>
  <c r="B107" i="20"/>
  <c r="B106" i="20"/>
  <c r="B105" i="20"/>
  <c r="B104" i="20"/>
  <c r="B103" i="20"/>
  <c r="B102" i="20"/>
  <c r="B101" i="20"/>
  <c r="B100" i="20"/>
  <c r="B99" i="20"/>
  <c r="B98" i="20"/>
  <c r="B97" i="20"/>
  <c r="B96" i="20"/>
  <c r="P96" i="20" s="1"/>
  <c r="X310" i="14" s="1"/>
  <c r="B95" i="20"/>
  <c r="B94" i="20"/>
  <c r="B93" i="20"/>
  <c r="M93" i="20" s="1"/>
  <c r="X199" i="14" s="1"/>
  <c r="B92" i="20"/>
  <c r="B91" i="20"/>
  <c r="B90" i="20"/>
  <c r="B89" i="20"/>
  <c r="B88" i="20"/>
  <c r="P88" i="20" s="1"/>
  <c r="X302" i="14" s="1"/>
  <c r="B87" i="20"/>
  <c r="B86" i="20"/>
  <c r="B85" i="20"/>
  <c r="B84" i="20"/>
  <c r="M84" i="20" s="1"/>
  <c r="X190" i="14" s="1"/>
  <c r="B83" i="20"/>
  <c r="B82" i="20"/>
  <c r="B81" i="20"/>
  <c r="B80" i="20"/>
  <c r="B79" i="20"/>
  <c r="B78" i="20"/>
  <c r="B77" i="20"/>
  <c r="B76" i="20"/>
  <c r="B75" i="20"/>
  <c r="B74" i="20"/>
  <c r="K74" i="20" s="1"/>
  <c r="S135" i="14" s="1"/>
  <c r="B73" i="20"/>
  <c r="B72" i="20"/>
  <c r="B71" i="20"/>
  <c r="B70" i="20"/>
  <c r="B69" i="20"/>
  <c r="B68" i="20"/>
  <c r="B67" i="20"/>
  <c r="K67" i="20" s="1"/>
  <c r="S128" i="14" s="1"/>
  <c r="B66" i="20"/>
  <c r="B65" i="20"/>
  <c r="B64" i="20"/>
  <c r="B63" i="20"/>
  <c r="H63" i="20" s="1"/>
  <c r="S16" i="14" s="1"/>
  <c r="B62" i="20"/>
  <c r="B61" i="20"/>
  <c r="B60" i="20"/>
  <c r="B59" i="20"/>
  <c r="B58" i="20"/>
  <c r="P58" i="20" s="1"/>
  <c r="S299" i="14" s="1"/>
  <c r="B57" i="20"/>
  <c r="I57" i="20" s="1"/>
  <c r="S46" i="14" s="1"/>
  <c r="B56" i="20"/>
  <c r="I56" i="20" s="1"/>
  <c r="S45" i="14" s="1"/>
  <c r="B55" i="20"/>
  <c r="B54" i="20"/>
  <c r="B53" i="20"/>
  <c r="B52" i="20"/>
  <c r="B51" i="20"/>
  <c r="L51" i="20" s="1"/>
  <c r="D175" i="14" s="1"/>
  <c r="B50" i="20"/>
  <c r="P50" i="20" s="1"/>
  <c r="D318" i="14" s="1"/>
  <c r="B49" i="20"/>
  <c r="I49" i="20" s="1"/>
  <c r="D65" i="14" s="1"/>
  <c r="B48" i="20"/>
  <c r="V48" i="20" s="1"/>
  <c r="D532" i="14" s="1"/>
  <c r="B47" i="20"/>
  <c r="B46" i="20"/>
  <c r="B45" i="20"/>
  <c r="B44" i="20"/>
  <c r="L44" i="20" s="1"/>
  <c r="D168" i="14" s="1"/>
  <c r="B43" i="20"/>
  <c r="L43" i="20" s="1"/>
  <c r="D167" i="14" s="1"/>
  <c r="B42" i="20"/>
  <c r="B41" i="20"/>
  <c r="R41" i="20" s="1"/>
  <c r="D381" i="14" s="1"/>
  <c r="B40" i="20"/>
  <c r="B39" i="20"/>
  <c r="B38" i="20"/>
  <c r="B37" i="20"/>
  <c r="N37" i="20" s="1"/>
  <c r="D233" i="14" s="1"/>
  <c r="B36" i="20"/>
  <c r="L36" i="20" s="1"/>
  <c r="D160" i="14" s="1"/>
  <c r="B35" i="20"/>
  <c r="S35" i="20" s="1"/>
  <c r="D411" i="14" s="1"/>
  <c r="B34" i="20"/>
  <c r="R34" i="20" s="1"/>
  <c r="D374" i="14" s="1"/>
  <c r="B33" i="20"/>
  <c r="B32" i="20"/>
  <c r="V32" i="20" s="1"/>
  <c r="D516" i="14" s="1"/>
  <c r="B31" i="20"/>
  <c r="I31" i="20" s="1"/>
  <c r="D47" i="14" s="1"/>
  <c r="B30" i="20"/>
  <c r="B29" i="20"/>
  <c r="B28" i="20"/>
  <c r="P28" i="20" s="1"/>
  <c r="I323" i="14" s="1"/>
  <c r="B27" i="20"/>
  <c r="Q27" i="20" s="1"/>
  <c r="I358" i="14" s="1"/>
  <c r="B26" i="20"/>
  <c r="Q26" i="20" s="1"/>
  <c r="I357" i="14" s="1"/>
  <c r="B25" i="20"/>
  <c r="B24" i="20"/>
  <c r="L24" i="20" s="1"/>
  <c r="I175" i="14" s="1"/>
  <c r="B23" i="20"/>
  <c r="M23" i="20" s="1"/>
  <c r="I210" i="14" s="1"/>
  <c r="B22" i="20"/>
  <c r="B21" i="20"/>
  <c r="B20" i="20"/>
  <c r="H20" i="20" s="1"/>
  <c r="I27" i="14" s="1"/>
  <c r="B19" i="20"/>
  <c r="R19" i="20" s="1"/>
  <c r="I386" i="14" s="1"/>
  <c r="B18" i="20"/>
  <c r="I18" i="20" s="1"/>
  <c r="I61" i="14" s="1"/>
  <c r="B17" i="20"/>
  <c r="P17" i="20" s="1"/>
  <c r="I312" i="14" s="1"/>
  <c r="B16" i="20"/>
  <c r="T16" i="20" s="1"/>
  <c r="I455" i="14" s="1"/>
  <c r="B15" i="20"/>
  <c r="N15" i="20" s="1"/>
  <c r="I238" i="14" s="1"/>
  <c r="B14" i="20"/>
  <c r="B13" i="20"/>
  <c r="B12" i="20"/>
  <c r="S12" i="20" s="1"/>
  <c r="I415" i="14" s="1"/>
  <c r="B11" i="20"/>
  <c r="J11" i="20" s="1"/>
  <c r="I90" i="14" s="1"/>
  <c r="B10" i="20"/>
  <c r="P10" i="20" s="1"/>
  <c r="I305" i="14" s="1"/>
  <c r="B9" i="20"/>
  <c r="H9" i="20" s="1"/>
  <c r="I16" i="14" s="1"/>
  <c r="B8" i="20"/>
  <c r="B7" i="20"/>
  <c r="B6" i="20"/>
  <c r="B5" i="20"/>
  <c r="B4" i="20"/>
  <c r="Q4" i="20" s="1"/>
  <c r="I335" i="14" s="1"/>
  <c r="B3" i="20"/>
  <c r="S3" i="20" s="1"/>
  <c r="I406" i="14" s="1"/>
  <c r="B2" i="20"/>
  <c r="S2" i="20" s="1"/>
  <c r="I405" i="14" s="1"/>
  <c r="B136" i="17"/>
  <c r="B135" i="17"/>
  <c r="B134" i="17"/>
  <c r="B133" i="17"/>
  <c r="B132" i="17"/>
  <c r="B131" i="17"/>
  <c r="B130" i="17"/>
  <c r="B129" i="17"/>
  <c r="B128" i="17"/>
  <c r="B127" i="17"/>
  <c r="B126" i="17"/>
  <c r="B125" i="17"/>
  <c r="B124" i="17"/>
  <c r="B123" i="17"/>
  <c r="B122" i="17"/>
  <c r="B121" i="17"/>
  <c r="B120" i="17"/>
  <c r="B119" i="17"/>
  <c r="B118" i="17"/>
  <c r="B117" i="17"/>
  <c r="B116" i="17"/>
  <c r="B115" i="17"/>
  <c r="B114" i="17"/>
  <c r="B113" i="17"/>
  <c r="B112" i="17"/>
  <c r="B111" i="17"/>
  <c r="B110" i="17"/>
  <c r="B109" i="17"/>
  <c r="B108" i="17"/>
  <c r="B107" i="17"/>
  <c r="B106" i="17"/>
  <c r="B105" i="17"/>
  <c r="B104" i="17"/>
  <c r="B103" i="17"/>
  <c r="B102" i="17"/>
  <c r="B101" i="17"/>
  <c r="B100" i="17"/>
  <c r="B99" i="17"/>
  <c r="B98" i="17"/>
  <c r="B97" i="17"/>
  <c r="B96" i="17"/>
  <c r="B95" i="17"/>
  <c r="B94" i="17"/>
  <c r="B93" i="17"/>
  <c r="B92" i="17"/>
  <c r="B91" i="17"/>
  <c r="B90" i="17"/>
  <c r="B89" i="17"/>
  <c r="B88" i="17"/>
  <c r="B87" i="17"/>
  <c r="B86" i="17"/>
  <c r="B85" i="17"/>
  <c r="B84" i="17"/>
  <c r="B83" i="17"/>
  <c r="B82" i="17"/>
  <c r="B81" i="17"/>
  <c r="B80" i="17"/>
  <c r="B79" i="17"/>
  <c r="B78" i="17"/>
  <c r="B77" i="17"/>
  <c r="B76" i="17"/>
  <c r="B75" i="17"/>
  <c r="B74" i="17"/>
  <c r="B73" i="17"/>
  <c r="B72" i="17"/>
  <c r="B71" i="17"/>
  <c r="B70" i="17"/>
  <c r="B69" i="17"/>
  <c r="B68" i="17"/>
  <c r="B67" i="17"/>
  <c r="B66" i="17"/>
  <c r="B65" i="17"/>
  <c r="B64" i="17"/>
  <c r="B63" i="17"/>
  <c r="B62" i="17"/>
  <c r="B61" i="17"/>
  <c r="B60" i="17"/>
  <c r="B59" i="17"/>
  <c r="B58" i="17"/>
  <c r="B57" i="17"/>
  <c r="B56" i="17"/>
  <c r="B55" i="17"/>
  <c r="B54" i="17"/>
  <c r="B53" i="17"/>
  <c r="B52" i="17"/>
  <c r="B51" i="17"/>
  <c r="B50" i="17"/>
  <c r="B49" i="17"/>
  <c r="B48" i="17"/>
  <c r="B47" i="17"/>
  <c r="B46" i="17"/>
  <c r="B45" i="17"/>
  <c r="B44" i="17"/>
  <c r="B43" i="17"/>
  <c r="B42" i="17"/>
  <c r="B41" i="17"/>
  <c r="B40" i="17"/>
  <c r="B39" i="17"/>
  <c r="B38" i="17"/>
  <c r="B37" i="17"/>
  <c r="B36" i="17"/>
  <c r="B35" i="17"/>
  <c r="B34" i="17"/>
  <c r="B33" i="17"/>
  <c r="B32" i="17"/>
  <c r="B31" i="17"/>
  <c r="B30" i="17"/>
  <c r="B29" i="17"/>
  <c r="B28" i="17"/>
  <c r="B27" i="17"/>
  <c r="B26" i="17"/>
  <c r="B25" i="17"/>
  <c r="B24" i="17"/>
  <c r="B23" i="17"/>
  <c r="B22" i="17"/>
  <c r="B21" i="17"/>
  <c r="B20" i="17"/>
  <c r="B19" i="17"/>
  <c r="B18" i="17"/>
  <c r="B17" i="17"/>
  <c r="B16" i="17"/>
  <c r="B15" i="17"/>
  <c r="B14" i="17"/>
  <c r="B13" i="17"/>
  <c r="B12" i="17"/>
  <c r="B11" i="17"/>
  <c r="B10" i="17"/>
  <c r="B9" i="17"/>
  <c r="B8" i="17"/>
  <c r="B7" i="17"/>
  <c r="B6" i="17"/>
  <c r="B5" i="17"/>
  <c r="B4" i="17"/>
  <c r="B3" i="17"/>
  <c r="B2" i="17"/>
  <c r="B136" i="18"/>
  <c r="B135" i="18"/>
  <c r="B134" i="18"/>
  <c r="B133" i="18"/>
  <c r="B132" i="18"/>
  <c r="B131" i="18"/>
  <c r="B130" i="18"/>
  <c r="B129" i="18"/>
  <c r="B128" i="18"/>
  <c r="B127" i="18"/>
  <c r="B126" i="18"/>
  <c r="B125" i="18"/>
  <c r="B124" i="18"/>
  <c r="B123" i="18"/>
  <c r="B122" i="18"/>
  <c r="B121" i="18"/>
  <c r="B120" i="18"/>
  <c r="B119" i="18"/>
  <c r="B118" i="18"/>
  <c r="B117" i="18"/>
  <c r="B116" i="18"/>
  <c r="B115" i="18"/>
  <c r="B114" i="18"/>
  <c r="B113" i="18"/>
  <c r="B112" i="18"/>
  <c r="B111" i="18"/>
  <c r="B110" i="18"/>
  <c r="B109" i="18"/>
  <c r="B108" i="18"/>
  <c r="B107" i="18"/>
  <c r="B106" i="18"/>
  <c r="B105" i="18"/>
  <c r="B104" i="18"/>
  <c r="B103" i="18"/>
  <c r="B102" i="18"/>
  <c r="B101" i="18"/>
  <c r="B100" i="18"/>
  <c r="B99" i="18"/>
  <c r="B98" i="18"/>
  <c r="B97" i="18"/>
  <c r="B96" i="18"/>
  <c r="B95" i="18"/>
  <c r="B94" i="18"/>
  <c r="B93" i="18"/>
  <c r="B92" i="18"/>
  <c r="B91" i="18"/>
  <c r="B90" i="18"/>
  <c r="B89" i="18"/>
  <c r="B88" i="18"/>
  <c r="B87" i="18"/>
  <c r="B86" i="18"/>
  <c r="B85" i="18"/>
  <c r="B84" i="18"/>
  <c r="B83" i="18"/>
  <c r="B82" i="18"/>
  <c r="B81" i="18"/>
  <c r="B80" i="18"/>
  <c r="B79" i="18"/>
  <c r="B78" i="18"/>
  <c r="B77" i="18"/>
  <c r="B76" i="18"/>
  <c r="B75" i="18"/>
  <c r="B74" i="18"/>
  <c r="B73" i="18"/>
  <c r="B72" i="18"/>
  <c r="B71" i="18"/>
  <c r="B70" i="18"/>
  <c r="B69" i="18"/>
  <c r="B68" i="18"/>
  <c r="B67" i="18"/>
  <c r="B66" i="18"/>
  <c r="B65" i="18"/>
  <c r="B64" i="18"/>
  <c r="B63" i="18"/>
  <c r="B62" i="18"/>
  <c r="B61" i="18"/>
  <c r="B60" i="18"/>
  <c r="B59" i="18"/>
  <c r="B58" i="18"/>
  <c r="B57" i="18"/>
  <c r="B56" i="18"/>
  <c r="B55" i="18"/>
  <c r="B54" i="18"/>
  <c r="B53" i="18"/>
  <c r="B52" i="18"/>
  <c r="B51" i="18"/>
  <c r="B50" i="18"/>
  <c r="B49" i="18"/>
  <c r="B48" i="18"/>
  <c r="B47" i="18"/>
  <c r="B46" i="18"/>
  <c r="B45" i="18"/>
  <c r="B44" i="18"/>
  <c r="B43" i="18"/>
  <c r="B42" i="18"/>
  <c r="B41" i="18"/>
  <c r="B40" i="18"/>
  <c r="B39" i="18"/>
  <c r="B38" i="18"/>
  <c r="B37" i="18"/>
  <c r="B36" i="18"/>
  <c r="B35" i="18"/>
  <c r="B34" i="18"/>
  <c r="B33" i="18"/>
  <c r="B32" i="18"/>
  <c r="B31" i="18"/>
  <c r="B30" i="18"/>
  <c r="B29" i="18"/>
  <c r="B28" i="18"/>
  <c r="B27" i="18"/>
  <c r="B26" i="18"/>
  <c r="B25" i="18"/>
  <c r="B24" i="18"/>
  <c r="B23" i="18"/>
  <c r="B22" i="18"/>
  <c r="B21" i="18"/>
  <c r="B20" i="18"/>
  <c r="B19" i="18"/>
  <c r="B18" i="18"/>
  <c r="B17" i="18"/>
  <c r="B16" i="18"/>
  <c r="B15" i="18"/>
  <c r="B14" i="18"/>
  <c r="B13" i="18"/>
  <c r="B12" i="18"/>
  <c r="B11" i="18"/>
  <c r="B10" i="18"/>
  <c r="B9" i="18"/>
  <c r="B8" i="18"/>
  <c r="B7" i="18"/>
  <c r="B6" i="18"/>
  <c r="B5" i="18"/>
  <c r="B4" i="18"/>
  <c r="B3" i="18"/>
  <c r="B2" i="18"/>
  <c r="B76" i="19"/>
  <c r="B75" i="19"/>
  <c r="B74" i="19"/>
  <c r="B73" i="19"/>
  <c r="B72" i="19"/>
  <c r="B71" i="19"/>
  <c r="B70" i="19"/>
  <c r="B69" i="19"/>
  <c r="B68" i="19"/>
  <c r="B67" i="19"/>
  <c r="B66" i="19"/>
  <c r="B65" i="19"/>
  <c r="B64" i="19"/>
  <c r="B63" i="19"/>
  <c r="B62" i="19"/>
  <c r="B61" i="19"/>
  <c r="B60" i="19"/>
  <c r="B59" i="19"/>
  <c r="B58" i="19"/>
  <c r="B57" i="19"/>
  <c r="B56" i="19"/>
  <c r="B55" i="19"/>
  <c r="B54" i="19"/>
  <c r="B53" i="19"/>
  <c r="B52" i="19"/>
  <c r="B51" i="19"/>
  <c r="B50" i="19"/>
  <c r="B49" i="19"/>
  <c r="B48" i="19"/>
  <c r="B47" i="19"/>
  <c r="B46" i="19"/>
  <c r="B45" i="19"/>
  <c r="B44" i="19"/>
  <c r="B43" i="19"/>
  <c r="B42" i="19"/>
  <c r="B41" i="19"/>
  <c r="B40" i="19"/>
  <c r="B39" i="19"/>
  <c r="B38" i="19"/>
  <c r="B37" i="19"/>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B3" i="19"/>
  <c r="B2" i="19"/>
  <c r="O14" i="7" l="1"/>
  <c r="F19" i="7"/>
  <c r="N19" i="7"/>
  <c r="L14" i="7"/>
  <c r="I19" i="7"/>
  <c r="K12" i="7"/>
  <c r="F14" i="7"/>
  <c r="N14" i="7"/>
  <c r="R7" i="20"/>
  <c r="I374" i="14" s="1"/>
  <c r="J7" i="20"/>
  <c r="I86" i="14" s="1"/>
  <c r="Q7" i="20"/>
  <c r="I338" i="14" s="1"/>
  <c r="I7" i="20"/>
  <c r="I50" i="14" s="1"/>
  <c r="P7" i="20"/>
  <c r="I302" i="14" s="1"/>
  <c r="H7" i="20"/>
  <c r="I14" i="14" s="1"/>
  <c r="O7" i="20"/>
  <c r="I266" i="14" s="1"/>
  <c r="T7" i="20"/>
  <c r="I446" i="14" s="1"/>
  <c r="L7" i="20"/>
  <c r="I158" i="14" s="1"/>
  <c r="T39" i="20"/>
  <c r="L39" i="20"/>
  <c r="S39" i="20"/>
  <c r="K39" i="20"/>
  <c r="R39" i="20"/>
  <c r="J39" i="20"/>
  <c r="Q39" i="20"/>
  <c r="I39" i="20"/>
  <c r="V39" i="20"/>
  <c r="N39" i="20"/>
  <c r="U39" i="20"/>
  <c r="P39" i="20"/>
  <c r="O39" i="20"/>
  <c r="M39" i="20"/>
  <c r="U71" i="20"/>
  <c r="S492" i="14" s="1"/>
  <c r="M71" i="20"/>
  <c r="S204" i="14" s="1"/>
  <c r="T71" i="20"/>
  <c r="S456" i="14" s="1"/>
  <c r="L71" i="20"/>
  <c r="S168" i="14" s="1"/>
  <c r="S71" i="20"/>
  <c r="S420" i="14" s="1"/>
  <c r="K71" i="20"/>
  <c r="S132" i="14" s="1"/>
  <c r="R71" i="20"/>
  <c r="S384" i="14" s="1"/>
  <c r="J71" i="20"/>
  <c r="S96" i="14" s="1"/>
  <c r="Q71" i="20"/>
  <c r="S348" i="14" s="1"/>
  <c r="I71" i="20"/>
  <c r="S60" i="14" s="1"/>
  <c r="V71" i="20"/>
  <c r="S528" i="14" s="1"/>
  <c r="N71" i="20"/>
  <c r="S240" i="14" s="1"/>
  <c r="P71" i="20"/>
  <c r="S312" i="14" s="1"/>
  <c r="O71" i="20"/>
  <c r="S276" i="14" s="1"/>
  <c r="U87" i="20"/>
  <c r="X481" i="14" s="1"/>
  <c r="M87" i="20"/>
  <c r="X193" i="14" s="1"/>
  <c r="T87" i="20"/>
  <c r="X445" i="14" s="1"/>
  <c r="L87" i="20"/>
  <c r="X157" i="14" s="1"/>
  <c r="S87" i="20"/>
  <c r="X409" i="14" s="1"/>
  <c r="K87" i="20"/>
  <c r="X121" i="14" s="1"/>
  <c r="R87" i="20"/>
  <c r="X373" i="14" s="1"/>
  <c r="J87" i="20"/>
  <c r="X85" i="14" s="1"/>
  <c r="Q87" i="20"/>
  <c r="X337" i="14" s="1"/>
  <c r="I87" i="20"/>
  <c r="X49" i="14" s="1"/>
  <c r="V87" i="20"/>
  <c r="X517" i="14" s="1"/>
  <c r="P87" i="20"/>
  <c r="X301" i="14" s="1"/>
  <c r="O87" i="20"/>
  <c r="X265" i="14" s="1"/>
  <c r="N87" i="20"/>
  <c r="X229" i="14" s="1"/>
  <c r="H87" i="20"/>
  <c r="X13" i="14" s="1"/>
  <c r="U103" i="20"/>
  <c r="X497" i="14" s="1"/>
  <c r="M103" i="20"/>
  <c r="X209" i="14" s="1"/>
  <c r="T103" i="20"/>
  <c r="X461" i="14" s="1"/>
  <c r="L103" i="20"/>
  <c r="X173" i="14" s="1"/>
  <c r="S103" i="20"/>
  <c r="X425" i="14" s="1"/>
  <c r="K103" i="20"/>
  <c r="X137" i="14" s="1"/>
  <c r="R103" i="20"/>
  <c r="X389" i="14" s="1"/>
  <c r="J103" i="20"/>
  <c r="X101" i="14" s="1"/>
  <c r="Q103" i="20"/>
  <c r="X353" i="14" s="1"/>
  <c r="I103" i="20"/>
  <c r="X65" i="14" s="1"/>
  <c r="P103" i="20"/>
  <c r="X317" i="14" s="1"/>
  <c r="H103" i="20"/>
  <c r="X29" i="14" s="1"/>
  <c r="V103" i="20"/>
  <c r="X533" i="14" s="1"/>
  <c r="O103" i="20"/>
  <c r="X281" i="14" s="1"/>
  <c r="N103" i="20"/>
  <c r="X245" i="14" s="1"/>
  <c r="P13" i="20"/>
  <c r="I308" i="14" s="1"/>
  <c r="H13" i="20"/>
  <c r="I20" i="14" s="1"/>
  <c r="O13" i="20"/>
  <c r="I272" i="14" s="1"/>
  <c r="V13" i="20"/>
  <c r="I524" i="14" s="1"/>
  <c r="N13" i="20"/>
  <c r="I236" i="14" s="1"/>
  <c r="U13" i="20"/>
  <c r="I488" i="14" s="1"/>
  <c r="M13" i="20"/>
  <c r="I200" i="14" s="1"/>
  <c r="R13" i="20"/>
  <c r="I380" i="14" s="1"/>
  <c r="J13" i="20"/>
  <c r="I92" i="14" s="1"/>
  <c r="P29" i="20"/>
  <c r="H29" i="20"/>
  <c r="O29" i="20"/>
  <c r="V29" i="20"/>
  <c r="N29" i="20"/>
  <c r="U29" i="20"/>
  <c r="M29" i="20"/>
  <c r="R29" i="20"/>
  <c r="J29" i="20"/>
  <c r="R45" i="20"/>
  <c r="J45" i="20"/>
  <c r="Q45" i="20"/>
  <c r="I45" i="20"/>
  <c r="P45" i="20"/>
  <c r="H45" i="20"/>
  <c r="O45" i="20"/>
  <c r="T45" i="20"/>
  <c r="L45" i="20"/>
  <c r="N45" i="20"/>
  <c r="M45" i="20"/>
  <c r="K45" i="20"/>
  <c r="U45" i="20"/>
  <c r="S61" i="20"/>
  <c r="S410" i="14" s="1"/>
  <c r="K61" i="20"/>
  <c r="S122" i="14" s="1"/>
  <c r="R61" i="20"/>
  <c r="S374" i="14" s="1"/>
  <c r="J61" i="20"/>
  <c r="S86" i="14" s="1"/>
  <c r="Q61" i="20"/>
  <c r="S338" i="14" s="1"/>
  <c r="I61" i="20"/>
  <c r="S50" i="14" s="1"/>
  <c r="P61" i="20"/>
  <c r="S302" i="14" s="1"/>
  <c r="H61" i="20"/>
  <c r="S14" i="14" s="1"/>
  <c r="O61" i="20"/>
  <c r="S266" i="14" s="1"/>
  <c r="V61" i="20"/>
  <c r="S518" i="14" s="1"/>
  <c r="U61" i="20"/>
  <c r="S482" i="14" s="1"/>
  <c r="M61" i="20"/>
  <c r="S194" i="14" s="1"/>
  <c r="N61" i="20"/>
  <c r="S230" i="14" s="1"/>
  <c r="L61" i="20"/>
  <c r="S158" i="14" s="1"/>
  <c r="S77" i="20"/>
  <c r="K77" i="20"/>
  <c r="R77" i="20"/>
  <c r="J77" i="20"/>
  <c r="Q77" i="20"/>
  <c r="I77" i="20"/>
  <c r="P77" i="20"/>
  <c r="H77" i="20"/>
  <c r="O77" i="20"/>
  <c r="V77" i="20"/>
  <c r="U77" i="20"/>
  <c r="T77" i="20"/>
  <c r="N77" i="20"/>
  <c r="M77" i="20"/>
  <c r="S85" i="20"/>
  <c r="X407" i="14" s="1"/>
  <c r="K85" i="20"/>
  <c r="X119" i="14" s="1"/>
  <c r="R85" i="20"/>
  <c r="X371" i="14" s="1"/>
  <c r="J85" i="20"/>
  <c r="X83" i="14" s="1"/>
  <c r="Q85" i="20"/>
  <c r="X335" i="14" s="1"/>
  <c r="I85" i="20"/>
  <c r="X47" i="14" s="1"/>
  <c r="P85" i="20"/>
  <c r="X299" i="14" s="1"/>
  <c r="H85" i="20"/>
  <c r="X11" i="14" s="1"/>
  <c r="O85" i="20"/>
  <c r="X263" i="14" s="1"/>
  <c r="L85" i="20"/>
  <c r="X155" i="14" s="1"/>
  <c r="V85" i="20"/>
  <c r="X515" i="14" s="1"/>
  <c r="N85" i="20"/>
  <c r="X227" i="14" s="1"/>
  <c r="M85" i="20"/>
  <c r="X191" i="14" s="1"/>
  <c r="S101" i="20"/>
  <c r="X423" i="14" s="1"/>
  <c r="K101" i="20"/>
  <c r="X135" i="14" s="1"/>
  <c r="R101" i="20"/>
  <c r="X387" i="14" s="1"/>
  <c r="J101" i="20"/>
  <c r="X99" i="14" s="1"/>
  <c r="Q101" i="20"/>
  <c r="X351" i="14" s="1"/>
  <c r="I101" i="20"/>
  <c r="X63" i="14" s="1"/>
  <c r="P101" i="20"/>
  <c r="X315" i="14" s="1"/>
  <c r="H101" i="20"/>
  <c r="X27" i="14" s="1"/>
  <c r="O101" i="20"/>
  <c r="X279" i="14" s="1"/>
  <c r="V101" i="20"/>
  <c r="X531" i="14" s="1"/>
  <c r="N101" i="20"/>
  <c r="X243" i="14" s="1"/>
  <c r="U101" i="20"/>
  <c r="X495" i="14" s="1"/>
  <c r="T101" i="20"/>
  <c r="X459" i="14" s="1"/>
  <c r="M101" i="20"/>
  <c r="X207" i="14" s="1"/>
  <c r="L101" i="20"/>
  <c r="X171" i="14" s="1"/>
  <c r="S109" i="20"/>
  <c r="X431" i="14" s="1"/>
  <c r="K109" i="20"/>
  <c r="X143" i="14" s="1"/>
  <c r="R109" i="20"/>
  <c r="X395" i="14" s="1"/>
  <c r="J109" i="20"/>
  <c r="X107" i="14" s="1"/>
  <c r="Q109" i="20"/>
  <c r="X359" i="14" s="1"/>
  <c r="I109" i="20"/>
  <c r="X71" i="14" s="1"/>
  <c r="P109" i="20"/>
  <c r="X323" i="14" s="1"/>
  <c r="H109" i="20"/>
  <c r="X35" i="14" s="1"/>
  <c r="O109" i="20"/>
  <c r="X287" i="14" s="1"/>
  <c r="V109" i="20"/>
  <c r="X539" i="14" s="1"/>
  <c r="N109" i="20"/>
  <c r="X251" i="14" s="1"/>
  <c r="U109" i="20"/>
  <c r="X503" i="14" s="1"/>
  <c r="L109" i="20"/>
  <c r="X179" i="14" s="1"/>
  <c r="S125" i="20"/>
  <c r="N420" i="14" s="1"/>
  <c r="K125" i="20"/>
  <c r="N132" i="14" s="1"/>
  <c r="R125" i="20"/>
  <c r="N384" i="14" s="1"/>
  <c r="J125" i="20"/>
  <c r="N96" i="14" s="1"/>
  <c r="Q125" i="20"/>
  <c r="N348" i="14" s="1"/>
  <c r="I125" i="20"/>
  <c r="N60" i="14" s="1"/>
  <c r="P125" i="20"/>
  <c r="N312" i="14" s="1"/>
  <c r="H125" i="20"/>
  <c r="N24" i="14" s="1"/>
  <c r="O125" i="20"/>
  <c r="N276" i="14" s="1"/>
  <c r="V125" i="20"/>
  <c r="N528" i="14" s="1"/>
  <c r="N125" i="20"/>
  <c r="N240" i="14" s="1"/>
  <c r="U125" i="20"/>
  <c r="N492" i="14" s="1"/>
  <c r="T125" i="20"/>
  <c r="N456" i="14" s="1"/>
  <c r="M125" i="20"/>
  <c r="N204" i="14" s="1"/>
  <c r="L125" i="20"/>
  <c r="N168" i="14" s="1"/>
  <c r="S133" i="20"/>
  <c r="N428" i="14" s="1"/>
  <c r="K133" i="20"/>
  <c r="N140" i="14" s="1"/>
  <c r="R133" i="20"/>
  <c r="N392" i="14" s="1"/>
  <c r="J133" i="20"/>
  <c r="N104" i="14" s="1"/>
  <c r="Q133" i="20"/>
  <c r="N356" i="14" s="1"/>
  <c r="I133" i="20"/>
  <c r="N68" i="14" s="1"/>
  <c r="P133" i="20"/>
  <c r="N320" i="14" s="1"/>
  <c r="H133" i="20"/>
  <c r="N32" i="14" s="1"/>
  <c r="O133" i="20"/>
  <c r="N284" i="14" s="1"/>
  <c r="V133" i="20"/>
  <c r="N536" i="14" s="1"/>
  <c r="N133" i="20"/>
  <c r="N248" i="14" s="1"/>
  <c r="U133" i="20"/>
  <c r="N500" i="14" s="1"/>
  <c r="T133" i="20"/>
  <c r="N464" i="14" s="1"/>
  <c r="M133" i="20"/>
  <c r="N212" i="14" s="1"/>
  <c r="L133" i="20"/>
  <c r="N176" i="14" s="1"/>
  <c r="N7" i="20"/>
  <c r="I230" i="14" s="1"/>
  <c r="V15" i="20"/>
  <c r="I526" i="14" s="1"/>
  <c r="K32" i="20"/>
  <c r="D120" i="14" s="1"/>
  <c r="P5" i="20"/>
  <c r="I300" i="14" s="1"/>
  <c r="H5" i="20"/>
  <c r="I12" i="14" s="1"/>
  <c r="V5" i="20"/>
  <c r="I516" i="14" s="1"/>
  <c r="N5" i="20"/>
  <c r="I228" i="14" s="1"/>
  <c r="P21" i="20"/>
  <c r="I316" i="14" s="1"/>
  <c r="H21" i="20"/>
  <c r="I28" i="14" s="1"/>
  <c r="O21" i="20"/>
  <c r="I280" i="14" s="1"/>
  <c r="V21" i="20"/>
  <c r="I532" i="14" s="1"/>
  <c r="N21" i="20"/>
  <c r="I244" i="14" s="1"/>
  <c r="U21" i="20"/>
  <c r="I496" i="14" s="1"/>
  <c r="M21" i="20"/>
  <c r="I208" i="14" s="1"/>
  <c r="R21" i="20"/>
  <c r="I388" i="14" s="1"/>
  <c r="J21" i="20"/>
  <c r="I100" i="14" s="1"/>
  <c r="R37" i="20"/>
  <c r="D377" i="14" s="1"/>
  <c r="J37" i="20"/>
  <c r="D89" i="14" s="1"/>
  <c r="Q37" i="20"/>
  <c r="D341" i="14" s="1"/>
  <c r="I37" i="20"/>
  <c r="D53" i="14" s="1"/>
  <c r="P37" i="20"/>
  <c r="D305" i="14" s="1"/>
  <c r="H37" i="20"/>
  <c r="D17" i="14" s="1"/>
  <c r="O37" i="20"/>
  <c r="D269" i="14" s="1"/>
  <c r="T37" i="20"/>
  <c r="D449" i="14" s="1"/>
  <c r="L37" i="20"/>
  <c r="D161" i="14" s="1"/>
  <c r="V37" i="20"/>
  <c r="D521" i="14" s="1"/>
  <c r="U37" i="20"/>
  <c r="D485" i="14" s="1"/>
  <c r="M37" i="20"/>
  <c r="D197" i="14" s="1"/>
  <c r="R53" i="20"/>
  <c r="J53" i="20"/>
  <c r="Q53" i="20"/>
  <c r="I53" i="20"/>
  <c r="P53" i="20"/>
  <c r="H53" i="20"/>
  <c r="O53" i="20"/>
  <c r="T53" i="20"/>
  <c r="L53" i="20"/>
  <c r="V53" i="20"/>
  <c r="U53" i="20"/>
  <c r="S53" i="20"/>
  <c r="N53" i="20"/>
  <c r="S69" i="20"/>
  <c r="S418" i="14" s="1"/>
  <c r="K69" i="20"/>
  <c r="S130" i="14" s="1"/>
  <c r="R69" i="20"/>
  <c r="S382" i="14" s="1"/>
  <c r="J69" i="20"/>
  <c r="S94" i="14" s="1"/>
  <c r="Q69" i="20"/>
  <c r="S346" i="14" s="1"/>
  <c r="I69" i="20"/>
  <c r="S58" i="14" s="1"/>
  <c r="P69" i="20"/>
  <c r="S310" i="14" s="1"/>
  <c r="H69" i="20"/>
  <c r="S22" i="14" s="1"/>
  <c r="O69" i="20"/>
  <c r="S274" i="14" s="1"/>
  <c r="N69" i="20"/>
  <c r="S238" i="14" s="1"/>
  <c r="M69" i="20"/>
  <c r="S202" i="14" s="1"/>
  <c r="L69" i="20"/>
  <c r="S166" i="14" s="1"/>
  <c r="U69" i="20"/>
  <c r="S490" i="14" s="1"/>
  <c r="V69" i="20"/>
  <c r="S526" i="14" s="1"/>
  <c r="R93" i="20"/>
  <c r="P93" i="20"/>
  <c r="H93" i="20"/>
  <c r="O93" i="20"/>
  <c r="V93" i="20"/>
  <c r="N93" i="20"/>
  <c r="J93" i="20"/>
  <c r="U93" i="20"/>
  <c r="I93" i="20"/>
  <c r="T93" i="20"/>
  <c r="S93" i="20"/>
  <c r="Q93" i="20"/>
  <c r="K93" i="20"/>
  <c r="L93" i="20"/>
  <c r="S117" i="20"/>
  <c r="N412" i="14" s="1"/>
  <c r="K117" i="20"/>
  <c r="N124" i="14" s="1"/>
  <c r="R117" i="20"/>
  <c r="N376" i="14" s="1"/>
  <c r="J117" i="20"/>
  <c r="N88" i="14" s="1"/>
  <c r="Q117" i="20"/>
  <c r="N340" i="14" s="1"/>
  <c r="I117" i="20"/>
  <c r="N52" i="14" s="1"/>
  <c r="P117" i="20"/>
  <c r="N304" i="14" s="1"/>
  <c r="H117" i="20"/>
  <c r="N16" i="14" s="1"/>
  <c r="O117" i="20"/>
  <c r="N268" i="14" s="1"/>
  <c r="V117" i="20"/>
  <c r="N520" i="14" s="1"/>
  <c r="N117" i="20"/>
  <c r="N232" i="14" s="1"/>
  <c r="M117" i="20"/>
  <c r="N196" i="14" s="1"/>
  <c r="L117" i="20"/>
  <c r="N160" i="14" s="1"/>
  <c r="U117" i="20"/>
  <c r="N484" i="14" s="1"/>
  <c r="T117" i="20"/>
  <c r="N448" i="14" s="1"/>
  <c r="O5" i="20"/>
  <c r="I264" i="14" s="1"/>
  <c r="K13" i="20"/>
  <c r="I128" i="14" s="1"/>
  <c r="S21" i="20"/>
  <c r="I424" i="14" s="1"/>
  <c r="K23" i="20"/>
  <c r="O24" i="20"/>
  <c r="Q6" i="20"/>
  <c r="I337" i="14" s="1"/>
  <c r="I6" i="20"/>
  <c r="I49" i="14" s="1"/>
  <c r="P6" i="20"/>
  <c r="I301" i="14" s="1"/>
  <c r="H6" i="20"/>
  <c r="I13" i="14" s="1"/>
  <c r="O6" i="20"/>
  <c r="I265" i="14" s="1"/>
  <c r="S6" i="20"/>
  <c r="I409" i="14" s="1"/>
  <c r="K6" i="20"/>
  <c r="I121" i="14" s="1"/>
  <c r="Q14" i="20"/>
  <c r="I345" i="14" s="1"/>
  <c r="I14" i="20"/>
  <c r="I57" i="14" s="1"/>
  <c r="P14" i="20"/>
  <c r="I309" i="14" s="1"/>
  <c r="H14" i="20"/>
  <c r="I21" i="14" s="1"/>
  <c r="O14" i="20"/>
  <c r="I273" i="14" s="1"/>
  <c r="V14" i="20"/>
  <c r="I525" i="14" s="1"/>
  <c r="N14" i="20"/>
  <c r="I237" i="14" s="1"/>
  <c r="S14" i="20"/>
  <c r="I417" i="14" s="1"/>
  <c r="K14" i="20"/>
  <c r="I129" i="14" s="1"/>
  <c r="Q22" i="20"/>
  <c r="I353" i="14" s="1"/>
  <c r="I22" i="20"/>
  <c r="I65" i="14" s="1"/>
  <c r="P22" i="20"/>
  <c r="I317" i="14" s="1"/>
  <c r="H22" i="20"/>
  <c r="I29" i="14" s="1"/>
  <c r="O22" i="20"/>
  <c r="I281" i="14" s="1"/>
  <c r="V22" i="20"/>
  <c r="I533" i="14" s="1"/>
  <c r="N22" i="20"/>
  <c r="I245" i="14" s="1"/>
  <c r="S22" i="20"/>
  <c r="I425" i="14" s="1"/>
  <c r="K22" i="20"/>
  <c r="I137" i="14" s="1"/>
  <c r="R30" i="20"/>
  <c r="D370" i="14" s="1"/>
  <c r="U30" i="20"/>
  <c r="D478" i="14" s="1"/>
  <c r="M30" i="20"/>
  <c r="D190" i="14" s="1"/>
  <c r="S30" i="20"/>
  <c r="D406" i="14" s="1"/>
  <c r="I30" i="20"/>
  <c r="D46" i="14" s="1"/>
  <c r="Q30" i="20"/>
  <c r="D334" i="14" s="1"/>
  <c r="H30" i="20"/>
  <c r="D10" i="14" s="1"/>
  <c r="P30" i="20"/>
  <c r="D298" i="14" s="1"/>
  <c r="O30" i="20"/>
  <c r="D262" i="14" s="1"/>
  <c r="V30" i="20"/>
  <c r="D514" i="14" s="1"/>
  <c r="K30" i="20"/>
  <c r="D118" i="14" s="1"/>
  <c r="S38" i="20"/>
  <c r="D414" i="14" s="1"/>
  <c r="K38" i="20"/>
  <c r="D126" i="14" s="1"/>
  <c r="R38" i="20"/>
  <c r="D378" i="14" s="1"/>
  <c r="J38" i="20"/>
  <c r="D90" i="14" s="1"/>
  <c r="Q38" i="20"/>
  <c r="D342" i="14" s="1"/>
  <c r="I38" i="20"/>
  <c r="D54" i="14" s="1"/>
  <c r="P38" i="20"/>
  <c r="D306" i="14" s="1"/>
  <c r="H38" i="20"/>
  <c r="D18" i="14" s="1"/>
  <c r="U38" i="20"/>
  <c r="D486" i="14" s="1"/>
  <c r="M38" i="20"/>
  <c r="D198" i="14" s="1"/>
  <c r="N38" i="20"/>
  <c r="D234" i="14" s="1"/>
  <c r="L38" i="20"/>
  <c r="D162" i="14" s="1"/>
  <c r="T38" i="20"/>
  <c r="D450" i="14" s="1"/>
  <c r="S46" i="20"/>
  <c r="D422" i="14" s="1"/>
  <c r="K46" i="20"/>
  <c r="D134" i="14" s="1"/>
  <c r="R46" i="20"/>
  <c r="D386" i="14" s="1"/>
  <c r="J46" i="20"/>
  <c r="D98" i="14" s="1"/>
  <c r="Q46" i="20"/>
  <c r="D350" i="14" s="1"/>
  <c r="I46" i="20"/>
  <c r="D62" i="14" s="1"/>
  <c r="P46" i="20"/>
  <c r="D314" i="14" s="1"/>
  <c r="H46" i="20"/>
  <c r="D26" i="14" s="1"/>
  <c r="U46" i="20"/>
  <c r="D494" i="14" s="1"/>
  <c r="M46" i="20"/>
  <c r="D206" i="14" s="1"/>
  <c r="V46" i="20"/>
  <c r="D530" i="14" s="1"/>
  <c r="T46" i="20"/>
  <c r="D458" i="14" s="1"/>
  <c r="O46" i="20"/>
  <c r="D278" i="14" s="1"/>
  <c r="N46" i="20"/>
  <c r="D242" i="14" s="1"/>
  <c r="S54" i="20"/>
  <c r="K54" i="20"/>
  <c r="R54" i="20"/>
  <c r="J54" i="20"/>
  <c r="Q54" i="20"/>
  <c r="I54" i="20"/>
  <c r="P54" i="20"/>
  <c r="H54" i="20"/>
  <c r="U54" i="20"/>
  <c r="M54" i="20"/>
  <c r="V54" i="20"/>
  <c r="N54" i="20"/>
  <c r="T62" i="20"/>
  <c r="S447" i="14" s="1"/>
  <c r="L62" i="20"/>
  <c r="S159" i="14" s="1"/>
  <c r="S62" i="20"/>
  <c r="S411" i="14" s="1"/>
  <c r="K62" i="20"/>
  <c r="S123" i="14" s="1"/>
  <c r="R62" i="20"/>
  <c r="S375" i="14" s="1"/>
  <c r="J62" i="20"/>
  <c r="S87" i="14" s="1"/>
  <c r="Q62" i="20"/>
  <c r="S339" i="14" s="1"/>
  <c r="I62" i="20"/>
  <c r="S51" i="14" s="1"/>
  <c r="P62" i="20"/>
  <c r="S303" i="14" s="1"/>
  <c r="H62" i="20"/>
  <c r="S15" i="14" s="1"/>
  <c r="N62" i="20"/>
  <c r="S231" i="14" s="1"/>
  <c r="M62" i="20"/>
  <c r="S195" i="14" s="1"/>
  <c r="U62" i="20"/>
  <c r="S483" i="14" s="1"/>
  <c r="O62" i="20"/>
  <c r="S267" i="14" s="1"/>
  <c r="T70" i="20"/>
  <c r="S455" i="14" s="1"/>
  <c r="L70" i="20"/>
  <c r="S167" i="14" s="1"/>
  <c r="S70" i="20"/>
  <c r="S419" i="14" s="1"/>
  <c r="K70" i="20"/>
  <c r="S131" i="14" s="1"/>
  <c r="R70" i="20"/>
  <c r="S383" i="14" s="1"/>
  <c r="J70" i="20"/>
  <c r="S95" i="14" s="1"/>
  <c r="Q70" i="20"/>
  <c r="S347" i="14" s="1"/>
  <c r="I70" i="20"/>
  <c r="S59" i="14" s="1"/>
  <c r="P70" i="20"/>
  <c r="S311" i="14" s="1"/>
  <c r="H70" i="20"/>
  <c r="S23" i="14" s="1"/>
  <c r="V70" i="20"/>
  <c r="S527" i="14" s="1"/>
  <c r="U70" i="20"/>
  <c r="S491" i="14" s="1"/>
  <c r="O70" i="20"/>
  <c r="S275" i="14" s="1"/>
  <c r="N70" i="20"/>
  <c r="S239" i="14" s="1"/>
  <c r="T78" i="20"/>
  <c r="L78" i="20"/>
  <c r="S78" i="20"/>
  <c r="K78" i="20"/>
  <c r="R78" i="20"/>
  <c r="J78" i="20"/>
  <c r="Q78" i="20"/>
  <c r="I78" i="20"/>
  <c r="P78" i="20"/>
  <c r="H78" i="20"/>
  <c r="V78" i="20"/>
  <c r="N78" i="20"/>
  <c r="U78" i="20"/>
  <c r="T86" i="20"/>
  <c r="X444" i="14" s="1"/>
  <c r="L86" i="20"/>
  <c r="X156" i="14" s="1"/>
  <c r="S86" i="20"/>
  <c r="X408" i="14" s="1"/>
  <c r="K86" i="20"/>
  <c r="X120" i="14" s="1"/>
  <c r="R86" i="20"/>
  <c r="X372" i="14" s="1"/>
  <c r="J86" i="20"/>
  <c r="X84" i="14" s="1"/>
  <c r="Q86" i="20"/>
  <c r="X336" i="14" s="1"/>
  <c r="I86" i="20"/>
  <c r="X48" i="14" s="1"/>
  <c r="P86" i="20"/>
  <c r="X300" i="14" s="1"/>
  <c r="H86" i="20"/>
  <c r="X12" i="14" s="1"/>
  <c r="O86" i="20"/>
  <c r="X264" i="14" s="1"/>
  <c r="N86" i="20"/>
  <c r="X228" i="14" s="1"/>
  <c r="M86" i="20"/>
  <c r="X192" i="14" s="1"/>
  <c r="V86" i="20"/>
  <c r="X516" i="14" s="1"/>
  <c r="U86" i="20"/>
  <c r="X480" i="14" s="1"/>
  <c r="T94" i="20"/>
  <c r="X452" i="14" s="1"/>
  <c r="L94" i="20"/>
  <c r="X164" i="14" s="1"/>
  <c r="S94" i="20"/>
  <c r="X416" i="14" s="1"/>
  <c r="K94" i="20"/>
  <c r="X128" i="14" s="1"/>
  <c r="R94" i="20"/>
  <c r="X380" i="14" s="1"/>
  <c r="Q94" i="20"/>
  <c r="X344" i="14" s="1"/>
  <c r="I94" i="20"/>
  <c r="X56" i="14" s="1"/>
  <c r="P94" i="20"/>
  <c r="X308" i="14" s="1"/>
  <c r="H94" i="20"/>
  <c r="X20" i="14" s="1"/>
  <c r="O94" i="20"/>
  <c r="X272" i="14" s="1"/>
  <c r="J94" i="20"/>
  <c r="X92" i="14" s="1"/>
  <c r="V94" i="20"/>
  <c r="X524" i="14" s="1"/>
  <c r="U94" i="20"/>
  <c r="X488" i="14" s="1"/>
  <c r="N94" i="20"/>
  <c r="X236" i="14" s="1"/>
  <c r="M94" i="20"/>
  <c r="X200" i="14" s="1"/>
  <c r="T102" i="20"/>
  <c r="X460" i="14" s="1"/>
  <c r="L102" i="20"/>
  <c r="X172" i="14" s="1"/>
  <c r="S102" i="20"/>
  <c r="X424" i="14" s="1"/>
  <c r="K102" i="20"/>
  <c r="X136" i="14" s="1"/>
  <c r="R102" i="20"/>
  <c r="X388" i="14" s="1"/>
  <c r="J102" i="20"/>
  <c r="X100" i="14" s="1"/>
  <c r="Q102" i="20"/>
  <c r="X352" i="14" s="1"/>
  <c r="I102" i="20"/>
  <c r="X64" i="14" s="1"/>
  <c r="P102" i="20"/>
  <c r="X316" i="14" s="1"/>
  <c r="H102" i="20"/>
  <c r="X28" i="14" s="1"/>
  <c r="O102" i="20"/>
  <c r="X280" i="14" s="1"/>
  <c r="N102" i="20"/>
  <c r="X244" i="14" s="1"/>
  <c r="M102" i="20"/>
  <c r="X208" i="14" s="1"/>
  <c r="V102" i="20"/>
  <c r="X532" i="14" s="1"/>
  <c r="U102" i="20"/>
  <c r="X496" i="14" s="1"/>
  <c r="T110" i="20"/>
  <c r="L110" i="20"/>
  <c r="S110" i="20"/>
  <c r="K110" i="20"/>
  <c r="R110" i="20"/>
  <c r="J110" i="20"/>
  <c r="Q110" i="20"/>
  <c r="I110" i="20"/>
  <c r="P110" i="20"/>
  <c r="H110" i="20"/>
  <c r="O110" i="20"/>
  <c r="V110" i="20"/>
  <c r="U110" i="20"/>
  <c r="N110" i="20"/>
  <c r="M110" i="20"/>
  <c r="T118" i="20"/>
  <c r="N449" i="14" s="1"/>
  <c r="L118" i="20"/>
  <c r="N161" i="14" s="1"/>
  <c r="S118" i="20"/>
  <c r="N413" i="14" s="1"/>
  <c r="K118" i="20"/>
  <c r="N125" i="14" s="1"/>
  <c r="R118" i="20"/>
  <c r="N377" i="14" s="1"/>
  <c r="J118" i="20"/>
  <c r="N89" i="14" s="1"/>
  <c r="Q118" i="20"/>
  <c r="N341" i="14" s="1"/>
  <c r="I118" i="20"/>
  <c r="N53" i="14" s="1"/>
  <c r="P118" i="20"/>
  <c r="N305" i="14" s="1"/>
  <c r="H118" i="20"/>
  <c r="N17" i="14" s="1"/>
  <c r="O118" i="20"/>
  <c r="N269" i="14" s="1"/>
  <c r="V118" i="20"/>
  <c r="N521" i="14" s="1"/>
  <c r="U118" i="20"/>
  <c r="N485" i="14" s="1"/>
  <c r="N118" i="20"/>
  <c r="N233" i="14" s="1"/>
  <c r="M118" i="20"/>
  <c r="N197" i="14" s="1"/>
  <c r="T126" i="20"/>
  <c r="L126" i="20"/>
  <c r="S126" i="20"/>
  <c r="K126" i="20"/>
  <c r="R126" i="20"/>
  <c r="J126" i="20"/>
  <c r="Q126" i="20"/>
  <c r="I126" i="20"/>
  <c r="P126" i="20"/>
  <c r="H126" i="20"/>
  <c r="O126" i="20"/>
  <c r="V126" i="20"/>
  <c r="M126" i="20"/>
  <c r="U126" i="20"/>
  <c r="T134" i="20"/>
  <c r="L134" i="20"/>
  <c r="S134" i="20"/>
  <c r="K134" i="20"/>
  <c r="R134" i="20"/>
  <c r="J134" i="20"/>
  <c r="Q134" i="20"/>
  <c r="I134" i="20"/>
  <c r="P134" i="20"/>
  <c r="H134" i="20"/>
  <c r="O134" i="20"/>
  <c r="N134" i="20"/>
  <c r="M134" i="20"/>
  <c r="V134" i="20"/>
  <c r="U134" i="20"/>
  <c r="M2" i="20"/>
  <c r="U2" i="20"/>
  <c r="O3" i="20"/>
  <c r="I262" i="14" s="1"/>
  <c r="J4" i="20"/>
  <c r="I83" i="14" s="1"/>
  <c r="T4" i="20"/>
  <c r="I443" i="14" s="1"/>
  <c r="Q5" i="20"/>
  <c r="I336" i="14" s="1"/>
  <c r="N6" i="20"/>
  <c r="I229" i="14" s="1"/>
  <c r="S7" i="20"/>
  <c r="I410" i="14" s="1"/>
  <c r="H12" i="20"/>
  <c r="L13" i="20"/>
  <c r="I164" i="14" s="1"/>
  <c r="T14" i="20"/>
  <c r="I453" i="14" s="1"/>
  <c r="L16" i="20"/>
  <c r="I167" i="14" s="1"/>
  <c r="I19" i="20"/>
  <c r="I62" i="14" s="1"/>
  <c r="P20" i="20"/>
  <c r="I315" i="14" s="1"/>
  <c r="T21" i="20"/>
  <c r="I460" i="14" s="1"/>
  <c r="T24" i="20"/>
  <c r="I26" i="20"/>
  <c r="I29" i="20"/>
  <c r="N30" i="20"/>
  <c r="D226" i="14" s="1"/>
  <c r="N32" i="20"/>
  <c r="D228" i="14" s="1"/>
  <c r="S37" i="20"/>
  <c r="D413" i="14" s="1"/>
  <c r="S45" i="20"/>
  <c r="K53" i="20"/>
  <c r="R23" i="20"/>
  <c r="J23" i="20"/>
  <c r="Q23" i="20"/>
  <c r="I23" i="20"/>
  <c r="P23" i="20"/>
  <c r="H23" i="20"/>
  <c r="O23" i="20"/>
  <c r="T23" i="20"/>
  <c r="L23" i="20"/>
  <c r="T47" i="20"/>
  <c r="D459" i="14" s="1"/>
  <c r="L47" i="20"/>
  <c r="D171" i="14" s="1"/>
  <c r="S47" i="20"/>
  <c r="D423" i="14" s="1"/>
  <c r="K47" i="20"/>
  <c r="D135" i="14" s="1"/>
  <c r="R47" i="20"/>
  <c r="D387" i="14" s="1"/>
  <c r="J47" i="20"/>
  <c r="D99" i="14" s="1"/>
  <c r="Q47" i="20"/>
  <c r="D351" i="14" s="1"/>
  <c r="I47" i="20"/>
  <c r="D63" i="14" s="1"/>
  <c r="V47" i="20"/>
  <c r="D531" i="14" s="1"/>
  <c r="N47" i="20"/>
  <c r="D243" i="14" s="1"/>
  <c r="U47" i="20"/>
  <c r="D495" i="14" s="1"/>
  <c r="M47" i="20"/>
  <c r="D207" i="14" s="1"/>
  <c r="U63" i="20"/>
  <c r="S484" i="14" s="1"/>
  <c r="M63" i="20"/>
  <c r="S196" i="14" s="1"/>
  <c r="T63" i="20"/>
  <c r="S448" i="14" s="1"/>
  <c r="L63" i="20"/>
  <c r="S160" i="14" s="1"/>
  <c r="S63" i="20"/>
  <c r="S412" i="14" s="1"/>
  <c r="K63" i="20"/>
  <c r="S124" i="14" s="1"/>
  <c r="R63" i="20"/>
  <c r="S376" i="14" s="1"/>
  <c r="J63" i="20"/>
  <c r="S88" i="14" s="1"/>
  <c r="Q63" i="20"/>
  <c r="S340" i="14" s="1"/>
  <c r="I63" i="20"/>
  <c r="S52" i="14" s="1"/>
  <c r="V63" i="20"/>
  <c r="S520" i="14" s="1"/>
  <c r="P63" i="20"/>
  <c r="S304" i="14" s="1"/>
  <c r="O63" i="20"/>
  <c r="S268" i="14" s="1"/>
  <c r="N63" i="20"/>
  <c r="S232" i="14" s="1"/>
  <c r="U95" i="20"/>
  <c r="X489" i="14" s="1"/>
  <c r="M95" i="20"/>
  <c r="X201" i="14" s="1"/>
  <c r="T95" i="20"/>
  <c r="X453" i="14" s="1"/>
  <c r="L95" i="20"/>
  <c r="X165" i="14" s="1"/>
  <c r="S95" i="20"/>
  <c r="X417" i="14" s="1"/>
  <c r="K95" i="20"/>
  <c r="X129" i="14" s="1"/>
  <c r="R95" i="20"/>
  <c r="X381" i="14" s="1"/>
  <c r="J95" i="20"/>
  <c r="X93" i="14" s="1"/>
  <c r="Q95" i="20"/>
  <c r="X345" i="14" s="1"/>
  <c r="I95" i="20"/>
  <c r="X57" i="14" s="1"/>
  <c r="P95" i="20"/>
  <c r="X309" i="14" s="1"/>
  <c r="H95" i="20"/>
  <c r="X21" i="14" s="1"/>
  <c r="V95" i="20"/>
  <c r="X525" i="14" s="1"/>
  <c r="O95" i="20"/>
  <c r="X273" i="14" s="1"/>
  <c r="N95" i="20"/>
  <c r="X237" i="14" s="1"/>
  <c r="U127" i="20"/>
  <c r="N494" i="14" s="1"/>
  <c r="M127" i="20"/>
  <c r="N206" i="14" s="1"/>
  <c r="T127" i="20"/>
  <c r="N458" i="14" s="1"/>
  <c r="L127" i="20"/>
  <c r="N170" i="14" s="1"/>
  <c r="S127" i="20"/>
  <c r="N422" i="14" s="1"/>
  <c r="K127" i="20"/>
  <c r="N134" i="14" s="1"/>
  <c r="R127" i="20"/>
  <c r="N386" i="14" s="1"/>
  <c r="J127" i="20"/>
  <c r="N98" i="14" s="1"/>
  <c r="Q127" i="20"/>
  <c r="N350" i="14" s="1"/>
  <c r="I127" i="20"/>
  <c r="N62" i="14" s="1"/>
  <c r="P127" i="20"/>
  <c r="N314" i="14" s="1"/>
  <c r="H127" i="20"/>
  <c r="N26" i="14" s="1"/>
  <c r="V127" i="20"/>
  <c r="N530" i="14" s="1"/>
  <c r="O127" i="20"/>
  <c r="N278" i="14" s="1"/>
  <c r="N127" i="20"/>
  <c r="N242" i="14" s="1"/>
  <c r="U7" i="20"/>
  <c r="I482" i="14" s="1"/>
  <c r="M53" i="20"/>
  <c r="T85" i="20"/>
  <c r="X443" i="14" s="1"/>
  <c r="S8" i="20"/>
  <c r="I411" i="14" s="1"/>
  <c r="K8" i="20"/>
  <c r="I123" i="14" s="1"/>
  <c r="R8" i="20"/>
  <c r="I375" i="14" s="1"/>
  <c r="J8" i="20"/>
  <c r="I87" i="14" s="1"/>
  <c r="Q8" i="20"/>
  <c r="I339" i="14" s="1"/>
  <c r="I8" i="20"/>
  <c r="I51" i="14" s="1"/>
  <c r="P8" i="20"/>
  <c r="I303" i="14" s="1"/>
  <c r="H8" i="20"/>
  <c r="I15" i="14" s="1"/>
  <c r="U8" i="20"/>
  <c r="I483" i="14" s="1"/>
  <c r="M8" i="20"/>
  <c r="I195" i="14" s="1"/>
  <c r="U40" i="20"/>
  <c r="D488" i="14" s="1"/>
  <c r="M40" i="20"/>
  <c r="D200" i="14" s="1"/>
  <c r="T40" i="20"/>
  <c r="D452" i="14" s="1"/>
  <c r="L40" i="20"/>
  <c r="D164" i="14" s="1"/>
  <c r="S40" i="20"/>
  <c r="D416" i="14" s="1"/>
  <c r="K40" i="20"/>
  <c r="D128" i="14" s="1"/>
  <c r="R40" i="20"/>
  <c r="D380" i="14" s="1"/>
  <c r="J40" i="20"/>
  <c r="D92" i="14" s="1"/>
  <c r="O40" i="20"/>
  <c r="D272" i="14" s="1"/>
  <c r="V40" i="20"/>
  <c r="D524" i="14" s="1"/>
  <c r="Q40" i="20"/>
  <c r="D344" i="14" s="1"/>
  <c r="I40" i="20"/>
  <c r="D56" i="14" s="1"/>
  <c r="V72" i="20"/>
  <c r="N72" i="20"/>
  <c r="U72" i="20"/>
  <c r="M72" i="20"/>
  <c r="T72" i="20"/>
  <c r="L72" i="20"/>
  <c r="S72" i="20"/>
  <c r="K72" i="20"/>
  <c r="R72" i="20"/>
  <c r="J72" i="20"/>
  <c r="O72" i="20"/>
  <c r="I72" i="20"/>
  <c r="H72" i="20"/>
  <c r="Q72" i="20"/>
  <c r="P72" i="20"/>
  <c r="V96" i="20"/>
  <c r="X526" i="14" s="1"/>
  <c r="N96" i="20"/>
  <c r="X238" i="14" s="1"/>
  <c r="U96" i="20"/>
  <c r="X490" i="14" s="1"/>
  <c r="M96" i="20"/>
  <c r="X202" i="14" s="1"/>
  <c r="T96" i="20"/>
  <c r="X454" i="14" s="1"/>
  <c r="L96" i="20"/>
  <c r="X166" i="14" s="1"/>
  <c r="S96" i="20"/>
  <c r="X418" i="14" s="1"/>
  <c r="K96" i="20"/>
  <c r="X130" i="14" s="1"/>
  <c r="R96" i="20"/>
  <c r="X382" i="14" s="1"/>
  <c r="J96" i="20"/>
  <c r="X94" i="14" s="1"/>
  <c r="Q96" i="20"/>
  <c r="X346" i="14" s="1"/>
  <c r="I96" i="20"/>
  <c r="X58" i="14" s="1"/>
  <c r="H96" i="20"/>
  <c r="X22" i="14" s="1"/>
  <c r="O96" i="20"/>
  <c r="X274" i="14" s="1"/>
  <c r="V128" i="20"/>
  <c r="N531" i="14" s="1"/>
  <c r="N128" i="20"/>
  <c r="N243" i="14" s="1"/>
  <c r="U128" i="20"/>
  <c r="N495" i="14" s="1"/>
  <c r="M128" i="20"/>
  <c r="N207" i="14" s="1"/>
  <c r="T128" i="20"/>
  <c r="N459" i="14" s="1"/>
  <c r="L128" i="20"/>
  <c r="N171" i="14" s="1"/>
  <c r="S128" i="20"/>
  <c r="N423" i="14" s="1"/>
  <c r="K128" i="20"/>
  <c r="N135" i="14" s="1"/>
  <c r="R128" i="20"/>
  <c r="N387" i="14" s="1"/>
  <c r="J128" i="20"/>
  <c r="N99" i="14" s="1"/>
  <c r="Q128" i="20"/>
  <c r="N351" i="14" s="1"/>
  <c r="I128" i="20"/>
  <c r="N63" i="14" s="1"/>
  <c r="H128" i="20"/>
  <c r="N27" i="14" s="1"/>
  <c r="P128" i="20"/>
  <c r="N315" i="14" s="1"/>
  <c r="O128" i="20"/>
  <c r="N279" i="14" s="1"/>
  <c r="I5" i="20"/>
  <c r="I48" i="14" s="1"/>
  <c r="S13" i="20"/>
  <c r="I416" i="14" s="1"/>
  <c r="O16" i="20"/>
  <c r="I275" i="14" s="1"/>
  <c r="L29" i="20"/>
  <c r="H31" i="20"/>
  <c r="D11" i="14" s="1"/>
  <c r="M109" i="20"/>
  <c r="X215" i="14" s="1"/>
  <c r="T9" i="20"/>
  <c r="I448" i="14" s="1"/>
  <c r="L9" i="20"/>
  <c r="I160" i="14" s="1"/>
  <c r="S9" i="20"/>
  <c r="I412" i="14" s="1"/>
  <c r="K9" i="20"/>
  <c r="I124" i="14" s="1"/>
  <c r="R9" i="20"/>
  <c r="I376" i="14" s="1"/>
  <c r="J9" i="20"/>
  <c r="I88" i="14" s="1"/>
  <c r="Q9" i="20"/>
  <c r="I340" i="14" s="1"/>
  <c r="I9" i="20"/>
  <c r="I52" i="14" s="1"/>
  <c r="V9" i="20"/>
  <c r="I520" i="14" s="1"/>
  <c r="N9" i="20"/>
  <c r="I232" i="14" s="1"/>
  <c r="T17" i="20"/>
  <c r="I456" i="14" s="1"/>
  <c r="L17" i="20"/>
  <c r="I168" i="14" s="1"/>
  <c r="S17" i="20"/>
  <c r="I420" i="14" s="1"/>
  <c r="K17" i="20"/>
  <c r="I132" i="14" s="1"/>
  <c r="R17" i="20"/>
  <c r="I384" i="14" s="1"/>
  <c r="J17" i="20"/>
  <c r="I96" i="14" s="1"/>
  <c r="Q17" i="20"/>
  <c r="I348" i="14" s="1"/>
  <c r="I17" i="20"/>
  <c r="I60" i="14" s="1"/>
  <c r="V17" i="20"/>
  <c r="I528" i="14" s="1"/>
  <c r="N17" i="20"/>
  <c r="I240" i="14" s="1"/>
  <c r="T25" i="20"/>
  <c r="I464" i="14" s="1"/>
  <c r="L25" i="20"/>
  <c r="I176" i="14" s="1"/>
  <c r="S25" i="20"/>
  <c r="I428" i="14" s="1"/>
  <c r="K25" i="20"/>
  <c r="I140" i="14" s="1"/>
  <c r="R25" i="20"/>
  <c r="I392" i="14" s="1"/>
  <c r="J25" i="20"/>
  <c r="I104" i="14" s="1"/>
  <c r="Q25" i="20"/>
  <c r="I356" i="14" s="1"/>
  <c r="I25" i="20"/>
  <c r="I68" i="14" s="1"/>
  <c r="V25" i="20"/>
  <c r="I536" i="14" s="1"/>
  <c r="N25" i="20"/>
  <c r="I248" i="14" s="1"/>
  <c r="V33" i="20"/>
  <c r="D517" i="14" s="1"/>
  <c r="U33" i="20"/>
  <c r="D481" i="14" s="1"/>
  <c r="M33" i="20"/>
  <c r="D193" i="14" s="1"/>
  <c r="P33" i="20"/>
  <c r="D301" i="14" s="1"/>
  <c r="H33" i="20"/>
  <c r="D13" i="14" s="1"/>
  <c r="Q33" i="20"/>
  <c r="D337" i="14" s="1"/>
  <c r="O33" i="20"/>
  <c r="D265" i="14" s="1"/>
  <c r="N33" i="20"/>
  <c r="D229" i="14" s="1"/>
  <c r="L33" i="20"/>
  <c r="D157" i="14" s="1"/>
  <c r="S33" i="20"/>
  <c r="D409" i="14" s="1"/>
  <c r="I33" i="20"/>
  <c r="D49" i="14" s="1"/>
  <c r="V41" i="20"/>
  <c r="D525" i="14" s="1"/>
  <c r="N41" i="20"/>
  <c r="D237" i="14" s="1"/>
  <c r="U41" i="20"/>
  <c r="D489" i="14" s="1"/>
  <c r="M41" i="20"/>
  <c r="D201" i="14" s="1"/>
  <c r="T41" i="20"/>
  <c r="D453" i="14" s="1"/>
  <c r="L41" i="20"/>
  <c r="D165" i="14" s="1"/>
  <c r="S41" i="20"/>
  <c r="D417" i="14" s="1"/>
  <c r="K41" i="20"/>
  <c r="D129" i="14" s="1"/>
  <c r="P41" i="20"/>
  <c r="D309" i="14" s="1"/>
  <c r="H41" i="20"/>
  <c r="D21" i="14" s="1"/>
  <c r="J41" i="20"/>
  <c r="D93" i="14" s="1"/>
  <c r="I41" i="20"/>
  <c r="D57" i="14" s="1"/>
  <c r="Q41" i="20"/>
  <c r="D345" i="14" s="1"/>
  <c r="V49" i="20"/>
  <c r="D533" i="14" s="1"/>
  <c r="N49" i="20"/>
  <c r="D245" i="14" s="1"/>
  <c r="U49" i="20"/>
  <c r="D497" i="14" s="1"/>
  <c r="M49" i="20"/>
  <c r="D209" i="14" s="1"/>
  <c r="T49" i="20"/>
  <c r="D461" i="14" s="1"/>
  <c r="L49" i="20"/>
  <c r="D173" i="14" s="1"/>
  <c r="S49" i="20"/>
  <c r="D425" i="14" s="1"/>
  <c r="K49" i="20"/>
  <c r="D137" i="14" s="1"/>
  <c r="P49" i="20"/>
  <c r="D317" i="14" s="1"/>
  <c r="H49" i="20"/>
  <c r="D29" i="14" s="1"/>
  <c r="R49" i="20"/>
  <c r="D389" i="14" s="1"/>
  <c r="Q49" i="20"/>
  <c r="D353" i="14" s="1"/>
  <c r="O49" i="20"/>
  <c r="D281" i="14" s="1"/>
  <c r="J49" i="20"/>
  <c r="D101" i="14" s="1"/>
  <c r="V57" i="20"/>
  <c r="S514" i="14" s="1"/>
  <c r="N57" i="20"/>
  <c r="S226" i="14" s="1"/>
  <c r="U57" i="20"/>
  <c r="S478" i="14" s="1"/>
  <c r="M57" i="20"/>
  <c r="S190" i="14" s="1"/>
  <c r="T57" i="20"/>
  <c r="S442" i="14" s="1"/>
  <c r="L57" i="20"/>
  <c r="S154" i="14" s="1"/>
  <c r="S57" i="20"/>
  <c r="S406" i="14" s="1"/>
  <c r="K57" i="20"/>
  <c r="S118" i="14" s="1"/>
  <c r="P57" i="20"/>
  <c r="S298" i="14" s="1"/>
  <c r="H57" i="20"/>
  <c r="S10" i="14" s="1"/>
  <c r="R57" i="20"/>
  <c r="S370" i="14" s="1"/>
  <c r="J57" i="20"/>
  <c r="S82" i="14" s="1"/>
  <c r="O65" i="20"/>
  <c r="S270" i="14" s="1"/>
  <c r="V65" i="20"/>
  <c r="S522" i="14" s="1"/>
  <c r="N65" i="20"/>
  <c r="S234" i="14" s="1"/>
  <c r="U65" i="20"/>
  <c r="S486" i="14" s="1"/>
  <c r="M65" i="20"/>
  <c r="S198" i="14" s="1"/>
  <c r="T65" i="20"/>
  <c r="S450" i="14" s="1"/>
  <c r="L65" i="20"/>
  <c r="S162" i="14" s="1"/>
  <c r="S65" i="20"/>
  <c r="S414" i="14" s="1"/>
  <c r="K65" i="20"/>
  <c r="S126" i="14" s="1"/>
  <c r="J65" i="20"/>
  <c r="S90" i="14" s="1"/>
  <c r="I65" i="20"/>
  <c r="S54" i="14" s="1"/>
  <c r="H65" i="20"/>
  <c r="S18" i="14" s="1"/>
  <c r="Q65" i="20"/>
  <c r="S342" i="14" s="1"/>
  <c r="P65" i="20"/>
  <c r="S306" i="14" s="1"/>
  <c r="O73" i="20"/>
  <c r="S278" i="14" s="1"/>
  <c r="V73" i="20"/>
  <c r="S530" i="14" s="1"/>
  <c r="N73" i="20"/>
  <c r="S242" i="14" s="1"/>
  <c r="U73" i="20"/>
  <c r="S494" i="14" s="1"/>
  <c r="M73" i="20"/>
  <c r="S206" i="14" s="1"/>
  <c r="T73" i="20"/>
  <c r="S458" i="14" s="1"/>
  <c r="L73" i="20"/>
  <c r="S170" i="14" s="1"/>
  <c r="S73" i="20"/>
  <c r="S422" i="14" s="1"/>
  <c r="K73" i="20"/>
  <c r="S134" i="14" s="1"/>
  <c r="R73" i="20"/>
  <c r="S386" i="14" s="1"/>
  <c r="Q73" i="20"/>
  <c r="S350" i="14" s="1"/>
  <c r="P73" i="20"/>
  <c r="S314" i="14" s="1"/>
  <c r="J73" i="20"/>
  <c r="S98" i="14" s="1"/>
  <c r="H73" i="20"/>
  <c r="S26" i="14" s="1"/>
  <c r="O81" i="20"/>
  <c r="V81" i="20"/>
  <c r="N81" i="20"/>
  <c r="U81" i="20"/>
  <c r="M81" i="20"/>
  <c r="T81" i="20"/>
  <c r="L81" i="20"/>
  <c r="S81" i="20"/>
  <c r="K81" i="20"/>
  <c r="H81" i="20"/>
  <c r="R81" i="20"/>
  <c r="J81" i="20"/>
  <c r="P81" i="20"/>
  <c r="O89" i="20"/>
  <c r="X267" i="14" s="1"/>
  <c r="V89" i="20"/>
  <c r="X519" i="14" s="1"/>
  <c r="N89" i="20"/>
  <c r="X231" i="14" s="1"/>
  <c r="U89" i="20"/>
  <c r="X483" i="14" s="1"/>
  <c r="M89" i="20"/>
  <c r="X195" i="14" s="1"/>
  <c r="T89" i="20"/>
  <c r="X447" i="14" s="1"/>
  <c r="L89" i="20"/>
  <c r="X159" i="14" s="1"/>
  <c r="S89" i="20"/>
  <c r="X411" i="14" s="1"/>
  <c r="K89" i="20"/>
  <c r="X123" i="14" s="1"/>
  <c r="P89" i="20"/>
  <c r="X303" i="14" s="1"/>
  <c r="J89" i="20"/>
  <c r="X87" i="14" s="1"/>
  <c r="I89" i="20"/>
  <c r="X51" i="14" s="1"/>
  <c r="H89" i="20"/>
  <c r="X15" i="14" s="1"/>
  <c r="R89" i="20"/>
  <c r="X375" i="14" s="1"/>
  <c r="O97" i="20"/>
  <c r="X275" i="14" s="1"/>
  <c r="V97" i="20"/>
  <c r="X527" i="14" s="1"/>
  <c r="N97" i="20"/>
  <c r="X239" i="14" s="1"/>
  <c r="U97" i="20"/>
  <c r="X491" i="14" s="1"/>
  <c r="M97" i="20"/>
  <c r="X203" i="14" s="1"/>
  <c r="T97" i="20"/>
  <c r="X455" i="14" s="1"/>
  <c r="L97" i="20"/>
  <c r="X167" i="14" s="1"/>
  <c r="S97" i="20"/>
  <c r="X419" i="14" s="1"/>
  <c r="K97" i="20"/>
  <c r="X131" i="14" s="1"/>
  <c r="R97" i="20"/>
  <c r="X383" i="14" s="1"/>
  <c r="J97" i="20"/>
  <c r="X95" i="14" s="1"/>
  <c r="Q97" i="20"/>
  <c r="X347" i="14" s="1"/>
  <c r="P97" i="20"/>
  <c r="X311" i="14" s="1"/>
  <c r="I97" i="20"/>
  <c r="X59" i="14" s="1"/>
  <c r="H97" i="20"/>
  <c r="X23" i="14" s="1"/>
  <c r="O105" i="20"/>
  <c r="V105" i="20"/>
  <c r="N105" i="20"/>
  <c r="U105" i="20"/>
  <c r="M105" i="20"/>
  <c r="T105" i="20"/>
  <c r="L105" i="20"/>
  <c r="S105" i="20"/>
  <c r="K105" i="20"/>
  <c r="R105" i="20"/>
  <c r="J105" i="20"/>
  <c r="Q105" i="20"/>
  <c r="P105" i="20"/>
  <c r="I105" i="20"/>
  <c r="O113" i="20"/>
  <c r="N264" i="14" s="1"/>
  <c r="V113" i="20"/>
  <c r="N516" i="14" s="1"/>
  <c r="N113" i="20"/>
  <c r="N228" i="14" s="1"/>
  <c r="U113" i="20"/>
  <c r="N480" i="14" s="1"/>
  <c r="M113" i="20"/>
  <c r="N192" i="14" s="1"/>
  <c r="T113" i="20"/>
  <c r="N444" i="14" s="1"/>
  <c r="L113" i="20"/>
  <c r="N156" i="14" s="1"/>
  <c r="S113" i="20"/>
  <c r="N408" i="14" s="1"/>
  <c r="K113" i="20"/>
  <c r="N120" i="14" s="1"/>
  <c r="R113" i="20"/>
  <c r="N372" i="14" s="1"/>
  <c r="J113" i="20"/>
  <c r="N84" i="14" s="1"/>
  <c r="I113" i="20"/>
  <c r="N48" i="14" s="1"/>
  <c r="H113" i="20"/>
  <c r="N12" i="14" s="1"/>
  <c r="P113" i="20"/>
  <c r="N300" i="14" s="1"/>
  <c r="Q113" i="20"/>
  <c r="N336" i="14" s="1"/>
  <c r="O121" i="20"/>
  <c r="N272" i="14" s="1"/>
  <c r="V121" i="20"/>
  <c r="N524" i="14" s="1"/>
  <c r="N121" i="20"/>
  <c r="N236" i="14" s="1"/>
  <c r="U121" i="20"/>
  <c r="N488" i="14" s="1"/>
  <c r="M121" i="20"/>
  <c r="N200" i="14" s="1"/>
  <c r="T121" i="20"/>
  <c r="N452" i="14" s="1"/>
  <c r="L121" i="20"/>
  <c r="N164" i="14" s="1"/>
  <c r="S121" i="20"/>
  <c r="N416" i="14" s="1"/>
  <c r="K121" i="20"/>
  <c r="N128" i="14" s="1"/>
  <c r="R121" i="20"/>
  <c r="N380" i="14" s="1"/>
  <c r="J121" i="20"/>
  <c r="N92" i="14" s="1"/>
  <c r="Q121" i="20"/>
  <c r="N344" i="14" s="1"/>
  <c r="P121" i="20"/>
  <c r="N308" i="14" s="1"/>
  <c r="I121" i="20"/>
  <c r="N56" i="14" s="1"/>
  <c r="H121" i="20"/>
  <c r="N20" i="14" s="1"/>
  <c r="O129" i="20"/>
  <c r="N280" i="14" s="1"/>
  <c r="V129" i="20"/>
  <c r="N532" i="14" s="1"/>
  <c r="N129" i="20"/>
  <c r="N244" i="14" s="1"/>
  <c r="U129" i="20"/>
  <c r="N496" i="14" s="1"/>
  <c r="M129" i="20"/>
  <c r="N208" i="14" s="1"/>
  <c r="T129" i="20"/>
  <c r="N460" i="14" s="1"/>
  <c r="L129" i="20"/>
  <c r="N172" i="14" s="1"/>
  <c r="S129" i="20"/>
  <c r="N424" i="14" s="1"/>
  <c r="K129" i="20"/>
  <c r="N136" i="14" s="1"/>
  <c r="R129" i="20"/>
  <c r="N388" i="14" s="1"/>
  <c r="J129" i="20"/>
  <c r="N100" i="14" s="1"/>
  <c r="Q129" i="20"/>
  <c r="N352" i="14" s="1"/>
  <c r="P129" i="20"/>
  <c r="N316" i="14" s="1"/>
  <c r="I129" i="20"/>
  <c r="N64" i="14" s="1"/>
  <c r="H129" i="20"/>
  <c r="N28" i="14" s="1"/>
  <c r="H2" i="20"/>
  <c r="P2" i="20"/>
  <c r="I3" i="20"/>
  <c r="I46" i="14" s="1"/>
  <c r="R3" i="20"/>
  <c r="I370" i="14" s="1"/>
  <c r="N4" i="20"/>
  <c r="I227" i="14" s="1"/>
  <c r="J5" i="20"/>
  <c r="I84" i="14" s="1"/>
  <c r="T5" i="20"/>
  <c r="I444" i="14" s="1"/>
  <c r="U6" i="20"/>
  <c r="I481" i="14" s="1"/>
  <c r="L8" i="20"/>
  <c r="I159" i="14" s="1"/>
  <c r="P9" i="20"/>
  <c r="I304" i="14" s="1"/>
  <c r="I11" i="20"/>
  <c r="I54" i="14" s="1"/>
  <c r="P12" i="20"/>
  <c r="T13" i="20"/>
  <c r="I452" i="14" s="1"/>
  <c r="M15" i="20"/>
  <c r="I202" i="14" s="1"/>
  <c r="Q19" i="20"/>
  <c r="I350" i="14" s="1"/>
  <c r="I21" i="20"/>
  <c r="I64" i="14" s="1"/>
  <c r="M22" i="20"/>
  <c r="I209" i="14" s="1"/>
  <c r="U23" i="20"/>
  <c r="M25" i="20"/>
  <c r="I212" i="14" s="1"/>
  <c r="J28" i="20"/>
  <c r="I107" i="14" s="1"/>
  <c r="Q29" i="20"/>
  <c r="J33" i="20"/>
  <c r="D85" i="14" s="1"/>
  <c r="H39" i="20"/>
  <c r="K43" i="20"/>
  <c r="D131" i="14" s="1"/>
  <c r="H47" i="20"/>
  <c r="D27" i="14" s="1"/>
  <c r="O54" i="20"/>
  <c r="M78" i="20"/>
  <c r="T109" i="20"/>
  <c r="X467" i="14" s="1"/>
  <c r="S31" i="20"/>
  <c r="D407" i="14" s="1"/>
  <c r="K31" i="20"/>
  <c r="D119" i="14" s="1"/>
  <c r="V31" i="20"/>
  <c r="D515" i="14" s="1"/>
  <c r="N31" i="20"/>
  <c r="D227" i="14" s="1"/>
  <c r="O31" i="20"/>
  <c r="D263" i="14" s="1"/>
  <c r="M31" i="20"/>
  <c r="D191" i="14" s="1"/>
  <c r="L31" i="20"/>
  <c r="D155" i="14" s="1"/>
  <c r="U31" i="20"/>
  <c r="D479" i="14" s="1"/>
  <c r="J31" i="20"/>
  <c r="D83" i="14" s="1"/>
  <c r="Q31" i="20"/>
  <c r="D335" i="14" s="1"/>
  <c r="N23" i="20"/>
  <c r="V45" i="20"/>
  <c r="S16" i="20"/>
  <c r="I419" i="14" s="1"/>
  <c r="K16" i="20"/>
  <c r="I131" i="14" s="1"/>
  <c r="R16" i="20"/>
  <c r="I383" i="14" s="1"/>
  <c r="J16" i="20"/>
  <c r="I95" i="14" s="1"/>
  <c r="Q16" i="20"/>
  <c r="I347" i="14" s="1"/>
  <c r="I16" i="20"/>
  <c r="I59" i="14" s="1"/>
  <c r="P16" i="20"/>
  <c r="I311" i="14" s="1"/>
  <c r="H16" i="20"/>
  <c r="I23" i="14" s="1"/>
  <c r="U16" i="20"/>
  <c r="I491" i="14" s="1"/>
  <c r="M16" i="20"/>
  <c r="I203" i="14" s="1"/>
  <c r="T32" i="20"/>
  <c r="D444" i="14" s="1"/>
  <c r="L32" i="20"/>
  <c r="D156" i="14" s="1"/>
  <c r="O32" i="20"/>
  <c r="D264" i="14" s="1"/>
  <c r="U32" i="20"/>
  <c r="D480" i="14" s="1"/>
  <c r="J32" i="20"/>
  <c r="D84" i="14" s="1"/>
  <c r="S32" i="20"/>
  <c r="D408" i="14" s="1"/>
  <c r="I32" i="20"/>
  <c r="D48" i="14" s="1"/>
  <c r="R32" i="20"/>
  <c r="D372" i="14" s="1"/>
  <c r="H32" i="20"/>
  <c r="D12" i="14" s="1"/>
  <c r="Q32" i="20"/>
  <c r="D336" i="14" s="1"/>
  <c r="M32" i="20"/>
  <c r="D192" i="14" s="1"/>
  <c r="V64" i="20"/>
  <c r="S521" i="14" s="1"/>
  <c r="N64" i="20"/>
  <c r="S233" i="14" s="1"/>
  <c r="U64" i="20"/>
  <c r="S485" i="14" s="1"/>
  <c r="M64" i="20"/>
  <c r="S197" i="14" s="1"/>
  <c r="T64" i="20"/>
  <c r="S449" i="14" s="1"/>
  <c r="L64" i="20"/>
  <c r="S161" i="14" s="1"/>
  <c r="S64" i="20"/>
  <c r="S413" i="14" s="1"/>
  <c r="K64" i="20"/>
  <c r="S125" i="14" s="1"/>
  <c r="R64" i="20"/>
  <c r="S377" i="14" s="1"/>
  <c r="J64" i="20"/>
  <c r="S89" i="14" s="1"/>
  <c r="Q64" i="20"/>
  <c r="S341" i="14" s="1"/>
  <c r="I64" i="20"/>
  <c r="S53" i="14" s="1"/>
  <c r="P64" i="20"/>
  <c r="S305" i="14" s="1"/>
  <c r="O64" i="20"/>
  <c r="S269" i="14" s="1"/>
  <c r="H64" i="20"/>
  <c r="S17" i="14" s="1"/>
  <c r="V88" i="20"/>
  <c r="X518" i="14" s="1"/>
  <c r="N88" i="20"/>
  <c r="X230" i="14" s="1"/>
  <c r="U88" i="20"/>
  <c r="X482" i="14" s="1"/>
  <c r="M88" i="20"/>
  <c r="X194" i="14" s="1"/>
  <c r="T88" i="20"/>
  <c r="X446" i="14" s="1"/>
  <c r="L88" i="20"/>
  <c r="X158" i="14" s="1"/>
  <c r="S88" i="20"/>
  <c r="X410" i="14" s="1"/>
  <c r="K88" i="20"/>
  <c r="X122" i="14" s="1"/>
  <c r="R88" i="20"/>
  <c r="X374" i="14" s="1"/>
  <c r="J88" i="20"/>
  <c r="X86" i="14" s="1"/>
  <c r="H88" i="20"/>
  <c r="X14" i="14" s="1"/>
  <c r="O88" i="20"/>
  <c r="X266" i="14" s="1"/>
  <c r="I88" i="20"/>
  <c r="X50" i="14" s="1"/>
  <c r="Q88" i="20"/>
  <c r="X338" i="14" s="1"/>
  <c r="V104" i="20"/>
  <c r="N104" i="20"/>
  <c r="U104" i="20"/>
  <c r="M104" i="20"/>
  <c r="T104" i="20"/>
  <c r="L104" i="20"/>
  <c r="S104" i="20"/>
  <c r="K104" i="20"/>
  <c r="R104" i="20"/>
  <c r="J104" i="20"/>
  <c r="Q104" i="20"/>
  <c r="I104" i="20"/>
  <c r="P104" i="20"/>
  <c r="O104" i="20"/>
  <c r="H104" i="20"/>
  <c r="V120" i="20"/>
  <c r="N120" i="20"/>
  <c r="U120" i="20"/>
  <c r="M120" i="20"/>
  <c r="T120" i="20"/>
  <c r="L120" i="20"/>
  <c r="S120" i="20"/>
  <c r="K120" i="20"/>
  <c r="R120" i="20"/>
  <c r="J120" i="20"/>
  <c r="Q120" i="20"/>
  <c r="I120" i="20"/>
  <c r="P120" i="20"/>
  <c r="H120" i="20"/>
  <c r="U85" i="20"/>
  <c r="X479" i="14" s="1"/>
  <c r="U10" i="20"/>
  <c r="I485" i="14" s="1"/>
  <c r="M10" i="20"/>
  <c r="I197" i="14" s="1"/>
  <c r="T10" i="20"/>
  <c r="I449" i="14" s="1"/>
  <c r="L10" i="20"/>
  <c r="I161" i="14" s="1"/>
  <c r="S10" i="20"/>
  <c r="I413" i="14" s="1"/>
  <c r="K10" i="20"/>
  <c r="I125" i="14" s="1"/>
  <c r="R10" i="20"/>
  <c r="I377" i="14" s="1"/>
  <c r="J10" i="20"/>
  <c r="I89" i="14" s="1"/>
  <c r="O10" i="20"/>
  <c r="I269" i="14" s="1"/>
  <c r="U18" i="20"/>
  <c r="M18" i="20"/>
  <c r="T18" i="20"/>
  <c r="L18" i="20"/>
  <c r="S18" i="20"/>
  <c r="K18" i="20"/>
  <c r="R18" i="20"/>
  <c r="J18" i="20"/>
  <c r="O18" i="20"/>
  <c r="U26" i="20"/>
  <c r="M26" i="20"/>
  <c r="T26" i="20"/>
  <c r="L26" i="20"/>
  <c r="S26" i="20"/>
  <c r="K26" i="20"/>
  <c r="R26" i="20"/>
  <c r="J26" i="20"/>
  <c r="O26" i="20"/>
  <c r="O34" i="20"/>
  <c r="D266" i="14" s="1"/>
  <c r="V34" i="20"/>
  <c r="D518" i="14" s="1"/>
  <c r="N34" i="20"/>
  <c r="D230" i="14" s="1"/>
  <c r="U34" i="20"/>
  <c r="D482" i="14" s="1"/>
  <c r="M34" i="20"/>
  <c r="D194" i="14" s="1"/>
  <c r="Q34" i="20"/>
  <c r="D338" i="14" s="1"/>
  <c r="I34" i="20"/>
  <c r="D50" i="14" s="1"/>
  <c r="P34" i="20"/>
  <c r="D302" i="14" s="1"/>
  <c r="L34" i="20"/>
  <c r="D158" i="14" s="1"/>
  <c r="K34" i="20"/>
  <c r="D122" i="14" s="1"/>
  <c r="J34" i="20"/>
  <c r="D86" i="14" s="1"/>
  <c r="S34" i="20"/>
  <c r="D410" i="14" s="1"/>
  <c r="O42" i="20"/>
  <c r="D274" i="14" s="1"/>
  <c r="V42" i="20"/>
  <c r="D526" i="14" s="1"/>
  <c r="N42" i="20"/>
  <c r="D238" i="14" s="1"/>
  <c r="U42" i="20"/>
  <c r="D490" i="14" s="1"/>
  <c r="M42" i="20"/>
  <c r="D202" i="14" s="1"/>
  <c r="T42" i="20"/>
  <c r="D454" i="14" s="1"/>
  <c r="L42" i="20"/>
  <c r="D166" i="14" s="1"/>
  <c r="Q42" i="20"/>
  <c r="D346" i="14" s="1"/>
  <c r="I42" i="20"/>
  <c r="D58" i="14" s="1"/>
  <c r="R42" i="20"/>
  <c r="D382" i="14" s="1"/>
  <c r="P42" i="20"/>
  <c r="D310" i="14" s="1"/>
  <c r="K42" i="20"/>
  <c r="D130" i="14" s="1"/>
  <c r="J42" i="20"/>
  <c r="D94" i="14" s="1"/>
  <c r="O50" i="20"/>
  <c r="V50" i="20"/>
  <c r="N50" i="20"/>
  <c r="U50" i="20"/>
  <c r="M50" i="20"/>
  <c r="T50" i="20"/>
  <c r="L50" i="20"/>
  <c r="Q50" i="20"/>
  <c r="I50" i="20"/>
  <c r="S50" i="20"/>
  <c r="R50" i="20"/>
  <c r="J50" i="20"/>
  <c r="V58" i="20"/>
  <c r="S515" i="14" s="1"/>
  <c r="U58" i="20"/>
  <c r="S479" i="14" s="1"/>
  <c r="T58" i="20"/>
  <c r="S443" i="14" s="1"/>
  <c r="O58" i="20"/>
  <c r="S263" i="14" s="1"/>
  <c r="N58" i="20"/>
  <c r="S227" i="14" s="1"/>
  <c r="M58" i="20"/>
  <c r="S191" i="14" s="1"/>
  <c r="L58" i="20"/>
  <c r="S155" i="14" s="1"/>
  <c r="Q58" i="20"/>
  <c r="S335" i="14" s="1"/>
  <c r="I58" i="20"/>
  <c r="S47" i="14" s="1"/>
  <c r="K58" i="20"/>
  <c r="S119" i="14" s="1"/>
  <c r="J58" i="20"/>
  <c r="S83" i="14" s="1"/>
  <c r="H58" i="20"/>
  <c r="S11" i="14" s="1"/>
  <c r="R58" i="20"/>
  <c r="S371" i="14" s="1"/>
  <c r="P66" i="20"/>
  <c r="H66" i="20"/>
  <c r="O66" i="20"/>
  <c r="V66" i="20"/>
  <c r="N66" i="20"/>
  <c r="U66" i="20"/>
  <c r="M66" i="20"/>
  <c r="T66" i="20"/>
  <c r="L66" i="20"/>
  <c r="R66" i="20"/>
  <c r="Q66" i="20"/>
  <c r="K66" i="20"/>
  <c r="J66" i="20"/>
  <c r="I66" i="20"/>
  <c r="P74" i="20"/>
  <c r="S315" i="14" s="1"/>
  <c r="H74" i="20"/>
  <c r="S27" i="14" s="1"/>
  <c r="O74" i="20"/>
  <c r="S279" i="14" s="1"/>
  <c r="V74" i="20"/>
  <c r="S531" i="14" s="1"/>
  <c r="N74" i="20"/>
  <c r="S243" i="14" s="1"/>
  <c r="U74" i="20"/>
  <c r="S495" i="14" s="1"/>
  <c r="M74" i="20"/>
  <c r="S207" i="14" s="1"/>
  <c r="T74" i="20"/>
  <c r="S459" i="14" s="1"/>
  <c r="L74" i="20"/>
  <c r="S171" i="14" s="1"/>
  <c r="S74" i="20"/>
  <c r="S423" i="14" s="1"/>
  <c r="R74" i="20"/>
  <c r="S387" i="14" s="1"/>
  <c r="J74" i="20"/>
  <c r="S99" i="14" s="1"/>
  <c r="I74" i="20"/>
  <c r="S63" i="14" s="1"/>
  <c r="P82" i="20"/>
  <c r="S323" i="14" s="1"/>
  <c r="H82" i="20"/>
  <c r="S35" i="14" s="1"/>
  <c r="O82" i="20"/>
  <c r="S287" i="14" s="1"/>
  <c r="V82" i="20"/>
  <c r="S539" i="14" s="1"/>
  <c r="N82" i="20"/>
  <c r="S251" i="14" s="1"/>
  <c r="U82" i="20"/>
  <c r="S503" i="14" s="1"/>
  <c r="M82" i="20"/>
  <c r="S215" i="14" s="1"/>
  <c r="T82" i="20"/>
  <c r="S467" i="14" s="1"/>
  <c r="L82" i="20"/>
  <c r="S179" i="14" s="1"/>
  <c r="K82" i="20"/>
  <c r="S143" i="14" s="1"/>
  <c r="J82" i="20"/>
  <c r="S107" i="14" s="1"/>
  <c r="I82" i="20"/>
  <c r="S71" i="14" s="1"/>
  <c r="R82" i="20"/>
  <c r="S395" i="14" s="1"/>
  <c r="S82" i="20"/>
  <c r="S431" i="14" s="1"/>
  <c r="P90" i="20"/>
  <c r="X304" i="14" s="1"/>
  <c r="H90" i="20"/>
  <c r="X16" i="14" s="1"/>
  <c r="O90" i="20"/>
  <c r="X268" i="14" s="1"/>
  <c r="V90" i="20"/>
  <c r="X520" i="14" s="1"/>
  <c r="N90" i="20"/>
  <c r="X232" i="14" s="1"/>
  <c r="U90" i="20"/>
  <c r="X484" i="14" s="1"/>
  <c r="M90" i="20"/>
  <c r="X196" i="14" s="1"/>
  <c r="T90" i="20"/>
  <c r="X448" i="14" s="1"/>
  <c r="L90" i="20"/>
  <c r="X160" i="14" s="1"/>
  <c r="S90" i="20"/>
  <c r="X412" i="14" s="1"/>
  <c r="R90" i="20"/>
  <c r="X376" i="14" s="1"/>
  <c r="Q90" i="20"/>
  <c r="X340" i="14" s="1"/>
  <c r="K90" i="20"/>
  <c r="X124" i="14" s="1"/>
  <c r="J90" i="20"/>
  <c r="X88" i="14" s="1"/>
  <c r="P98" i="20"/>
  <c r="X312" i="14" s="1"/>
  <c r="H98" i="20"/>
  <c r="X24" i="14" s="1"/>
  <c r="O98" i="20"/>
  <c r="X276" i="14" s="1"/>
  <c r="V98" i="20"/>
  <c r="X528" i="14" s="1"/>
  <c r="N98" i="20"/>
  <c r="X240" i="14" s="1"/>
  <c r="U98" i="20"/>
  <c r="X492" i="14" s="1"/>
  <c r="M98" i="20"/>
  <c r="X204" i="14" s="1"/>
  <c r="T98" i="20"/>
  <c r="X456" i="14" s="1"/>
  <c r="L98" i="20"/>
  <c r="X168" i="14" s="1"/>
  <c r="S98" i="20"/>
  <c r="X420" i="14" s="1"/>
  <c r="K98" i="20"/>
  <c r="X132" i="14" s="1"/>
  <c r="J98" i="20"/>
  <c r="X96" i="14" s="1"/>
  <c r="I98" i="20"/>
  <c r="X60" i="14" s="1"/>
  <c r="R98" i="20"/>
  <c r="X384" i="14" s="1"/>
  <c r="Q98" i="20"/>
  <c r="X348" i="14" s="1"/>
  <c r="P106" i="20"/>
  <c r="X320" i="14" s="1"/>
  <c r="H106" i="20"/>
  <c r="X32" i="14" s="1"/>
  <c r="O106" i="20"/>
  <c r="X284" i="14" s="1"/>
  <c r="V106" i="20"/>
  <c r="X536" i="14" s="1"/>
  <c r="N106" i="20"/>
  <c r="X248" i="14" s="1"/>
  <c r="U106" i="20"/>
  <c r="X500" i="14" s="1"/>
  <c r="M106" i="20"/>
  <c r="X212" i="14" s="1"/>
  <c r="T106" i="20"/>
  <c r="X464" i="14" s="1"/>
  <c r="L106" i="20"/>
  <c r="X176" i="14" s="1"/>
  <c r="S106" i="20"/>
  <c r="X428" i="14" s="1"/>
  <c r="K106" i="20"/>
  <c r="X140" i="14" s="1"/>
  <c r="R106" i="20"/>
  <c r="X392" i="14" s="1"/>
  <c r="Q106" i="20"/>
  <c r="X356" i="14" s="1"/>
  <c r="J106" i="20"/>
  <c r="X104" i="14" s="1"/>
  <c r="I106" i="20"/>
  <c r="X68" i="14" s="1"/>
  <c r="P114" i="20"/>
  <c r="N301" i="14" s="1"/>
  <c r="H114" i="20"/>
  <c r="N13" i="14" s="1"/>
  <c r="O114" i="20"/>
  <c r="N265" i="14" s="1"/>
  <c r="V114" i="20"/>
  <c r="N517" i="14" s="1"/>
  <c r="N114" i="20"/>
  <c r="N229" i="14" s="1"/>
  <c r="U114" i="20"/>
  <c r="N481" i="14" s="1"/>
  <c r="M114" i="20"/>
  <c r="N193" i="14" s="1"/>
  <c r="T114" i="20"/>
  <c r="N445" i="14" s="1"/>
  <c r="L114" i="20"/>
  <c r="N157" i="14" s="1"/>
  <c r="S114" i="20"/>
  <c r="N409" i="14" s="1"/>
  <c r="K114" i="20"/>
  <c r="N121" i="14" s="1"/>
  <c r="R114" i="20"/>
  <c r="N373" i="14" s="1"/>
  <c r="Q114" i="20"/>
  <c r="N337" i="14" s="1"/>
  <c r="J114" i="20"/>
  <c r="N85" i="14" s="1"/>
  <c r="I114" i="20"/>
  <c r="N49" i="14" s="1"/>
  <c r="P122" i="20"/>
  <c r="N309" i="14" s="1"/>
  <c r="H122" i="20"/>
  <c r="N21" i="14" s="1"/>
  <c r="O122" i="20"/>
  <c r="N273" i="14" s="1"/>
  <c r="V122" i="20"/>
  <c r="N525" i="14" s="1"/>
  <c r="N122" i="20"/>
  <c r="N237" i="14" s="1"/>
  <c r="U122" i="20"/>
  <c r="N489" i="14" s="1"/>
  <c r="M122" i="20"/>
  <c r="N201" i="14" s="1"/>
  <c r="T122" i="20"/>
  <c r="N453" i="14" s="1"/>
  <c r="L122" i="20"/>
  <c r="N165" i="14" s="1"/>
  <c r="S122" i="20"/>
  <c r="N417" i="14" s="1"/>
  <c r="K122" i="20"/>
  <c r="N129" i="14" s="1"/>
  <c r="R122" i="20"/>
  <c r="N381" i="14" s="1"/>
  <c r="Q122" i="20"/>
  <c r="N345" i="14" s="1"/>
  <c r="J122" i="20"/>
  <c r="N93" i="14" s="1"/>
  <c r="I122" i="20"/>
  <c r="N57" i="14" s="1"/>
  <c r="P130" i="20"/>
  <c r="N317" i="14" s="1"/>
  <c r="H130" i="20"/>
  <c r="N29" i="14" s="1"/>
  <c r="O130" i="20"/>
  <c r="N281" i="14" s="1"/>
  <c r="V130" i="20"/>
  <c r="N533" i="14" s="1"/>
  <c r="N130" i="20"/>
  <c r="N245" i="14" s="1"/>
  <c r="U130" i="20"/>
  <c r="N497" i="14" s="1"/>
  <c r="M130" i="20"/>
  <c r="N209" i="14" s="1"/>
  <c r="T130" i="20"/>
  <c r="N461" i="14" s="1"/>
  <c r="L130" i="20"/>
  <c r="N173" i="14" s="1"/>
  <c r="S130" i="20"/>
  <c r="N425" i="14" s="1"/>
  <c r="K130" i="20"/>
  <c r="N137" i="14" s="1"/>
  <c r="J130" i="20"/>
  <c r="N101" i="14" s="1"/>
  <c r="I130" i="20"/>
  <c r="N65" i="14" s="1"/>
  <c r="Q130" i="20"/>
  <c r="N353" i="14" s="1"/>
  <c r="R130" i="20"/>
  <c r="N389" i="14" s="1"/>
  <c r="I2" i="20"/>
  <c r="Q2" i="20"/>
  <c r="J3" i="20"/>
  <c r="I82" i="14" s="1"/>
  <c r="P4" i="20"/>
  <c r="I299" i="14" s="1"/>
  <c r="K5" i="20"/>
  <c r="I120" i="14" s="1"/>
  <c r="U5" i="20"/>
  <c r="I480" i="14" s="1"/>
  <c r="V6" i="20"/>
  <c r="I517" i="14" s="1"/>
  <c r="N8" i="20"/>
  <c r="I231" i="14" s="1"/>
  <c r="U9" i="20"/>
  <c r="I484" i="14" s="1"/>
  <c r="R12" i="20"/>
  <c r="J14" i="20"/>
  <c r="I93" i="14" s="1"/>
  <c r="V16" i="20"/>
  <c r="I527" i="14" s="1"/>
  <c r="N18" i="20"/>
  <c r="K21" i="20"/>
  <c r="I136" i="14" s="1"/>
  <c r="R22" i="20"/>
  <c r="I389" i="14" s="1"/>
  <c r="V23" i="20"/>
  <c r="O25" i="20"/>
  <c r="I284" i="14" s="1"/>
  <c r="V26" i="20"/>
  <c r="K28" i="20"/>
  <c r="I143" i="14" s="1"/>
  <c r="S29" i="20"/>
  <c r="P31" i="20"/>
  <c r="D299" i="14" s="1"/>
  <c r="K33" i="20"/>
  <c r="D121" i="14" s="1"/>
  <c r="J36" i="20"/>
  <c r="D88" i="14" s="1"/>
  <c r="H40" i="20"/>
  <c r="D20" i="14" s="1"/>
  <c r="O47" i="20"/>
  <c r="D279" i="14" s="1"/>
  <c r="T54" i="20"/>
  <c r="S58" i="20"/>
  <c r="S407" i="14" s="1"/>
  <c r="T69" i="20"/>
  <c r="S454" i="14" s="1"/>
  <c r="O78" i="20"/>
  <c r="Q89" i="20"/>
  <c r="X339" i="14" s="1"/>
  <c r="O120" i="20"/>
  <c r="R15" i="20"/>
  <c r="I382" i="14" s="1"/>
  <c r="J15" i="20"/>
  <c r="I94" i="14" s="1"/>
  <c r="Q15" i="20"/>
  <c r="I346" i="14" s="1"/>
  <c r="I15" i="20"/>
  <c r="I58" i="14" s="1"/>
  <c r="P15" i="20"/>
  <c r="I310" i="14" s="1"/>
  <c r="H15" i="20"/>
  <c r="I22" i="14" s="1"/>
  <c r="O15" i="20"/>
  <c r="I274" i="14" s="1"/>
  <c r="T15" i="20"/>
  <c r="I454" i="14" s="1"/>
  <c r="L15" i="20"/>
  <c r="I166" i="14" s="1"/>
  <c r="T55" i="20"/>
  <c r="D467" i="14" s="1"/>
  <c r="L55" i="20"/>
  <c r="D179" i="14" s="1"/>
  <c r="S55" i="20"/>
  <c r="D431" i="14" s="1"/>
  <c r="K55" i="20"/>
  <c r="D143" i="14" s="1"/>
  <c r="R55" i="20"/>
  <c r="D395" i="14" s="1"/>
  <c r="J55" i="20"/>
  <c r="D107" i="14" s="1"/>
  <c r="Q55" i="20"/>
  <c r="D359" i="14" s="1"/>
  <c r="I55" i="20"/>
  <c r="D71" i="14" s="1"/>
  <c r="V55" i="20"/>
  <c r="D539" i="14" s="1"/>
  <c r="N55" i="20"/>
  <c r="D251" i="14" s="1"/>
  <c r="O55" i="20"/>
  <c r="D287" i="14" s="1"/>
  <c r="M55" i="20"/>
  <c r="D215" i="14" s="1"/>
  <c r="H55" i="20"/>
  <c r="D35" i="14" s="1"/>
  <c r="U55" i="20"/>
  <c r="D503" i="14" s="1"/>
  <c r="U79" i="20"/>
  <c r="S500" i="14" s="1"/>
  <c r="M79" i="20"/>
  <c r="S212" i="14" s="1"/>
  <c r="T79" i="20"/>
  <c r="S464" i="14" s="1"/>
  <c r="L79" i="20"/>
  <c r="S176" i="14" s="1"/>
  <c r="S79" i="20"/>
  <c r="S428" i="14" s="1"/>
  <c r="K79" i="20"/>
  <c r="S140" i="14" s="1"/>
  <c r="R79" i="20"/>
  <c r="S392" i="14" s="1"/>
  <c r="J79" i="20"/>
  <c r="S104" i="14" s="1"/>
  <c r="Q79" i="20"/>
  <c r="S356" i="14" s="1"/>
  <c r="I79" i="20"/>
  <c r="S68" i="14" s="1"/>
  <c r="O79" i="20"/>
  <c r="S284" i="14" s="1"/>
  <c r="N79" i="20"/>
  <c r="S248" i="14" s="1"/>
  <c r="H79" i="20"/>
  <c r="S32" i="14" s="1"/>
  <c r="V79" i="20"/>
  <c r="S536" i="14" s="1"/>
  <c r="P79" i="20"/>
  <c r="S320" i="14" s="1"/>
  <c r="U111" i="20"/>
  <c r="N478" i="14" s="1"/>
  <c r="M111" i="20"/>
  <c r="N190" i="14" s="1"/>
  <c r="T111" i="20"/>
  <c r="N442" i="14" s="1"/>
  <c r="L111" i="20"/>
  <c r="N154" i="14" s="1"/>
  <c r="S111" i="20"/>
  <c r="N406" i="14" s="1"/>
  <c r="K111" i="20"/>
  <c r="N118" i="14" s="1"/>
  <c r="R111" i="20"/>
  <c r="N370" i="14" s="1"/>
  <c r="J111" i="20"/>
  <c r="N82" i="14" s="1"/>
  <c r="Q111" i="20"/>
  <c r="N334" i="14" s="1"/>
  <c r="I111" i="20"/>
  <c r="N46" i="14" s="1"/>
  <c r="P111" i="20"/>
  <c r="N298" i="14" s="1"/>
  <c r="H111" i="20"/>
  <c r="N10" i="14" s="1"/>
  <c r="V111" i="20"/>
  <c r="N514" i="14" s="1"/>
  <c r="O111" i="20"/>
  <c r="N262" i="14" s="1"/>
  <c r="N111" i="20"/>
  <c r="N226" i="14" s="1"/>
  <c r="U135" i="20"/>
  <c r="M135" i="20"/>
  <c r="T135" i="20"/>
  <c r="L135" i="20"/>
  <c r="S135" i="20"/>
  <c r="K135" i="20"/>
  <c r="R135" i="20"/>
  <c r="J135" i="20"/>
  <c r="Q135" i="20"/>
  <c r="I135" i="20"/>
  <c r="P135" i="20"/>
  <c r="H135" i="20"/>
  <c r="V135" i="20"/>
  <c r="O135" i="20"/>
  <c r="N135" i="20"/>
  <c r="U48" i="20"/>
  <c r="D496" i="14" s="1"/>
  <c r="M48" i="20"/>
  <c r="D208" i="14" s="1"/>
  <c r="T48" i="20"/>
  <c r="D460" i="14" s="1"/>
  <c r="L48" i="20"/>
  <c r="D172" i="14" s="1"/>
  <c r="S48" i="20"/>
  <c r="D424" i="14" s="1"/>
  <c r="K48" i="20"/>
  <c r="D136" i="14" s="1"/>
  <c r="R48" i="20"/>
  <c r="D388" i="14" s="1"/>
  <c r="J48" i="20"/>
  <c r="D100" i="14" s="1"/>
  <c r="O48" i="20"/>
  <c r="D280" i="14" s="1"/>
  <c r="N48" i="20"/>
  <c r="D244" i="14" s="1"/>
  <c r="I48" i="20"/>
  <c r="D64" i="14" s="1"/>
  <c r="H48" i="20"/>
  <c r="D28" i="14" s="1"/>
  <c r="Q48" i="20"/>
  <c r="D352" i="14" s="1"/>
  <c r="V7" i="20"/>
  <c r="I518" i="14" s="1"/>
  <c r="L77" i="20"/>
  <c r="V3" i="20"/>
  <c r="I514" i="14" s="1"/>
  <c r="N3" i="20"/>
  <c r="I226" i="14" s="1"/>
  <c r="T3" i="20"/>
  <c r="I442" i="14" s="1"/>
  <c r="V11" i="20"/>
  <c r="I522" i="14" s="1"/>
  <c r="N11" i="20"/>
  <c r="I234" i="14" s="1"/>
  <c r="U11" i="20"/>
  <c r="I486" i="14" s="1"/>
  <c r="M11" i="20"/>
  <c r="I198" i="14" s="1"/>
  <c r="T11" i="20"/>
  <c r="I450" i="14" s="1"/>
  <c r="L11" i="20"/>
  <c r="I162" i="14" s="1"/>
  <c r="S11" i="20"/>
  <c r="I414" i="14" s="1"/>
  <c r="K11" i="20"/>
  <c r="I126" i="14" s="1"/>
  <c r="P11" i="20"/>
  <c r="I306" i="14" s="1"/>
  <c r="H11" i="20"/>
  <c r="I18" i="14" s="1"/>
  <c r="V19" i="20"/>
  <c r="I530" i="14" s="1"/>
  <c r="N19" i="20"/>
  <c r="I242" i="14" s="1"/>
  <c r="U19" i="20"/>
  <c r="I494" i="14" s="1"/>
  <c r="M19" i="20"/>
  <c r="I206" i="14" s="1"/>
  <c r="T19" i="20"/>
  <c r="I458" i="14" s="1"/>
  <c r="L19" i="20"/>
  <c r="I170" i="14" s="1"/>
  <c r="S19" i="20"/>
  <c r="I422" i="14" s="1"/>
  <c r="K19" i="20"/>
  <c r="I134" i="14" s="1"/>
  <c r="P19" i="20"/>
  <c r="I314" i="14" s="1"/>
  <c r="H19" i="20"/>
  <c r="I26" i="14" s="1"/>
  <c r="V27" i="20"/>
  <c r="N27" i="20"/>
  <c r="U27" i="20"/>
  <c r="M27" i="20"/>
  <c r="T27" i="20"/>
  <c r="L27" i="20"/>
  <c r="S27" i="20"/>
  <c r="K27" i="20"/>
  <c r="P27" i="20"/>
  <c r="H27" i="20"/>
  <c r="P35" i="20"/>
  <c r="D303" i="14" s="1"/>
  <c r="H35" i="20"/>
  <c r="D15" i="14" s="1"/>
  <c r="O35" i="20"/>
  <c r="D267" i="14" s="1"/>
  <c r="V35" i="20"/>
  <c r="D519" i="14" s="1"/>
  <c r="N35" i="20"/>
  <c r="D231" i="14" s="1"/>
  <c r="U35" i="20"/>
  <c r="D483" i="14" s="1"/>
  <c r="R35" i="20"/>
  <c r="D375" i="14" s="1"/>
  <c r="J35" i="20"/>
  <c r="D87" i="14" s="1"/>
  <c r="Q35" i="20"/>
  <c r="D339" i="14" s="1"/>
  <c r="M35" i="20"/>
  <c r="D195" i="14" s="1"/>
  <c r="L35" i="20"/>
  <c r="D159" i="14" s="1"/>
  <c r="K35" i="20"/>
  <c r="D123" i="14" s="1"/>
  <c r="T35" i="20"/>
  <c r="D447" i="14" s="1"/>
  <c r="P43" i="20"/>
  <c r="D311" i="14" s="1"/>
  <c r="H43" i="20"/>
  <c r="D23" i="14" s="1"/>
  <c r="O43" i="20"/>
  <c r="D275" i="14" s="1"/>
  <c r="V43" i="20"/>
  <c r="D527" i="14" s="1"/>
  <c r="N43" i="20"/>
  <c r="D239" i="14" s="1"/>
  <c r="U43" i="20"/>
  <c r="D491" i="14" s="1"/>
  <c r="M43" i="20"/>
  <c r="D203" i="14" s="1"/>
  <c r="R43" i="20"/>
  <c r="D383" i="14" s="1"/>
  <c r="J43" i="20"/>
  <c r="D95" i="14" s="1"/>
  <c r="T43" i="20"/>
  <c r="D455" i="14" s="1"/>
  <c r="S43" i="20"/>
  <c r="D419" i="14" s="1"/>
  <c r="Q43" i="20"/>
  <c r="D347" i="14" s="1"/>
  <c r="I43" i="20"/>
  <c r="D59" i="14" s="1"/>
  <c r="P51" i="20"/>
  <c r="H51" i="20"/>
  <c r="O51" i="20"/>
  <c r="V51" i="20"/>
  <c r="N51" i="20"/>
  <c r="U51" i="20"/>
  <c r="M51" i="20"/>
  <c r="R51" i="20"/>
  <c r="J51" i="20"/>
  <c r="K51" i="20"/>
  <c r="I51" i="20"/>
  <c r="Q51" i="20"/>
  <c r="Q59" i="20"/>
  <c r="S336" i="14" s="1"/>
  <c r="I59" i="20"/>
  <c r="S48" i="14" s="1"/>
  <c r="P59" i="20"/>
  <c r="S300" i="14" s="1"/>
  <c r="H59" i="20"/>
  <c r="S12" i="14" s="1"/>
  <c r="O59" i="20"/>
  <c r="S264" i="14" s="1"/>
  <c r="V59" i="20"/>
  <c r="S516" i="14" s="1"/>
  <c r="N59" i="20"/>
  <c r="S228" i="14" s="1"/>
  <c r="U59" i="20"/>
  <c r="S480" i="14" s="1"/>
  <c r="M59" i="20"/>
  <c r="S192" i="14" s="1"/>
  <c r="R59" i="20"/>
  <c r="S372" i="14" s="1"/>
  <c r="L59" i="20"/>
  <c r="S156" i="14" s="1"/>
  <c r="K59" i="20"/>
  <c r="S120" i="14" s="1"/>
  <c r="J59" i="20"/>
  <c r="S84" i="14" s="1"/>
  <c r="T59" i="20"/>
  <c r="S444" i="14" s="1"/>
  <c r="Q67" i="20"/>
  <c r="S344" i="14" s="1"/>
  <c r="I67" i="20"/>
  <c r="S56" i="14" s="1"/>
  <c r="P67" i="20"/>
  <c r="S308" i="14" s="1"/>
  <c r="H67" i="20"/>
  <c r="S20" i="14" s="1"/>
  <c r="O67" i="20"/>
  <c r="S272" i="14" s="1"/>
  <c r="V67" i="20"/>
  <c r="S524" i="14" s="1"/>
  <c r="N67" i="20"/>
  <c r="S236" i="14" s="1"/>
  <c r="U67" i="20"/>
  <c r="S488" i="14" s="1"/>
  <c r="M67" i="20"/>
  <c r="S200" i="14" s="1"/>
  <c r="T67" i="20"/>
  <c r="S452" i="14" s="1"/>
  <c r="S67" i="20"/>
  <c r="S416" i="14" s="1"/>
  <c r="R67" i="20"/>
  <c r="S380" i="14" s="1"/>
  <c r="J67" i="20"/>
  <c r="S92" i="14" s="1"/>
  <c r="L67" i="20"/>
  <c r="S164" i="14" s="1"/>
  <c r="Q75" i="20"/>
  <c r="S352" i="14" s="1"/>
  <c r="I75" i="20"/>
  <c r="S64" i="14" s="1"/>
  <c r="P75" i="20"/>
  <c r="S316" i="14" s="1"/>
  <c r="H75" i="20"/>
  <c r="S28" i="14" s="1"/>
  <c r="O75" i="20"/>
  <c r="S280" i="14" s="1"/>
  <c r="V75" i="20"/>
  <c r="S532" i="14" s="1"/>
  <c r="N75" i="20"/>
  <c r="S244" i="14" s="1"/>
  <c r="U75" i="20"/>
  <c r="S496" i="14" s="1"/>
  <c r="M75" i="20"/>
  <c r="S208" i="14" s="1"/>
  <c r="K75" i="20"/>
  <c r="S136" i="14" s="1"/>
  <c r="J75" i="20"/>
  <c r="S100" i="14" s="1"/>
  <c r="R75" i="20"/>
  <c r="S388" i="14" s="1"/>
  <c r="T75" i="20"/>
  <c r="S460" i="14" s="1"/>
  <c r="S75" i="20"/>
  <c r="S424" i="14" s="1"/>
  <c r="L75" i="20"/>
  <c r="S172" i="14" s="1"/>
  <c r="Q83" i="20"/>
  <c r="I83" i="20"/>
  <c r="P83" i="20"/>
  <c r="H83" i="20"/>
  <c r="O83" i="20"/>
  <c r="V83" i="20"/>
  <c r="N83" i="20"/>
  <c r="U83" i="20"/>
  <c r="M83" i="20"/>
  <c r="S83" i="20"/>
  <c r="R83" i="20"/>
  <c r="L83" i="20"/>
  <c r="K83" i="20"/>
  <c r="T83" i="20"/>
  <c r="J83" i="20"/>
  <c r="U91" i="20"/>
  <c r="X485" i="14" s="1"/>
  <c r="T91" i="20"/>
  <c r="X449" i="14" s="1"/>
  <c r="Q91" i="20"/>
  <c r="X341" i="14" s="1"/>
  <c r="I91" i="20"/>
  <c r="X53" i="14" s="1"/>
  <c r="P91" i="20"/>
  <c r="X305" i="14" s="1"/>
  <c r="H91" i="20"/>
  <c r="X17" i="14" s="1"/>
  <c r="O91" i="20"/>
  <c r="X269" i="14" s="1"/>
  <c r="N91" i="20"/>
  <c r="X233" i="14" s="1"/>
  <c r="M91" i="20"/>
  <c r="X197" i="14" s="1"/>
  <c r="V91" i="20"/>
  <c r="X521" i="14" s="1"/>
  <c r="S91" i="20"/>
  <c r="X413" i="14" s="1"/>
  <c r="K91" i="20"/>
  <c r="X125" i="14" s="1"/>
  <c r="R91" i="20"/>
  <c r="X377" i="14" s="1"/>
  <c r="L91" i="20"/>
  <c r="X161" i="14" s="1"/>
  <c r="J91" i="20"/>
  <c r="X89" i="14" s="1"/>
  <c r="Q99" i="20"/>
  <c r="I99" i="20"/>
  <c r="P99" i="20"/>
  <c r="H99" i="20"/>
  <c r="O99" i="20"/>
  <c r="V99" i="20"/>
  <c r="N99" i="20"/>
  <c r="U99" i="20"/>
  <c r="M99" i="20"/>
  <c r="T99" i="20"/>
  <c r="L99" i="20"/>
  <c r="S99" i="20"/>
  <c r="R99" i="20"/>
  <c r="K99" i="20"/>
  <c r="J99" i="20"/>
  <c r="Q107" i="20"/>
  <c r="I107" i="20"/>
  <c r="P107" i="20"/>
  <c r="H107" i="20"/>
  <c r="O107" i="20"/>
  <c r="V107" i="20"/>
  <c r="N107" i="20"/>
  <c r="U107" i="20"/>
  <c r="M107" i="20"/>
  <c r="T107" i="20"/>
  <c r="L107" i="20"/>
  <c r="S107" i="20"/>
  <c r="K107" i="20"/>
  <c r="J107" i="20"/>
  <c r="R107" i="20"/>
  <c r="Q115" i="20"/>
  <c r="N338" i="14" s="1"/>
  <c r="I115" i="20"/>
  <c r="N50" i="14" s="1"/>
  <c r="P115" i="20"/>
  <c r="N302" i="14" s="1"/>
  <c r="H115" i="20"/>
  <c r="N14" i="14" s="1"/>
  <c r="O115" i="20"/>
  <c r="N266" i="14" s="1"/>
  <c r="V115" i="20"/>
  <c r="N518" i="14" s="1"/>
  <c r="N115" i="20"/>
  <c r="N230" i="14" s="1"/>
  <c r="U115" i="20"/>
  <c r="N482" i="14" s="1"/>
  <c r="M115" i="20"/>
  <c r="N194" i="14" s="1"/>
  <c r="T115" i="20"/>
  <c r="N446" i="14" s="1"/>
  <c r="L115" i="20"/>
  <c r="N158" i="14" s="1"/>
  <c r="K115" i="20"/>
  <c r="N122" i="14" s="1"/>
  <c r="J115" i="20"/>
  <c r="N86" i="14" s="1"/>
  <c r="S115" i="20"/>
  <c r="N410" i="14" s="1"/>
  <c r="R115" i="20"/>
  <c r="N374" i="14" s="1"/>
  <c r="Q123" i="20"/>
  <c r="N346" i="14" s="1"/>
  <c r="I123" i="20"/>
  <c r="N58" i="14" s="1"/>
  <c r="P123" i="20"/>
  <c r="N310" i="14" s="1"/>
  <c r="H123" i="20"/>
  <c r="N22" i="14" s="1"/>
  <c r="O123" i="20"/>
  <c r="N274" i="14" s="1"/>
  <c r="V123" i="20"/>
  <c r="N526" i="14" s="1"/>
  <c r="N123" i="20"/>
  <c r="N238" i="14" s="1"/>
  <c r="U123" i="20"/>
  <c r="N490" i="14" s="1"/>
  <c r="M123" i="20"/>
  <c r="N202" i="14" s="1"/>
  <c r="T123" i="20"/>
  <c r="N454" i="14" s="1"/>
  <c r="L123" i="20"/>
  <c r="N166" i="14" s="1"/>
  <c r="S123" i="20"/>
  <c r="N418" i="14" s="1"/>
  <c r="R123" i="20"/>
  <c r="N382" i="14" s="1"/>
  <c r="K123" i="20"/>
  <c r="N130" i="14" s="1"/>
  <c r="J123" i="20"/>
  <c r="N94" i="14" s="1"/>
  <c r="Q131" i="20"/>
  <c r="I131" i="20"/>
  <c r="P131" i="20"/>
  <c r="H131" i="20"/>
  <c r="O131" i="20"/>
  <c r="V131" i="20"/>
  <c r="N131" i="20"/>
  <c r="U131" i="20"/>
  <c r="M131" i="20"/>
  <c r="T131" i="20"/>
  <c r="L131" i="20"/>
  <c r="S131" i="20"/>
  <c r="R131" i="20"/>
  <c r="K131" i="20"/>
  <c r="J131" i="20"/>
  <c r="J2" i="20"/>
  <c r="R2" i="20"/>
  <c r="K3" i="20"/>
  <c r="I118" i="14" s="1"/>
  <c r="U3" i="20"/>
  <c r="I478" i="14" s="1"/>
  <c r="L5" i="20"/>
  <c r="I156" i="14" s="1"/>
  <c r="J6" i="20"/>
  <c r="I85" i="14" s="1"/>
  <c r="K7" i="20"/>
  <c r="I122" i="14" s="1"/>
  <c r="O8" i="20"/>
  <c r="I267" i="14" s="1"/>
  <c r="H10" i="20"/>
  <c r="I17" i="14" s="1"/>
  <c r="O11" i="20"/>
  <c r="I270" i="14" s="1"/>
  <c r="L14" i="20"/>
  <c r="I165" i="14" s="1"/>
  <c r="S15" i="20"/>
  <c r="I418" i="14" s="1"/>
  <c r="H17" i="20"/>
  <c r="I24" i="14" s="1"/>
  <c r="P18" i="20"/>
  <c r="L21" i="20"/>
  <c r="I172" i="14" s="1"/>
  <c r="T22" i="20"/>
  <c r="I461" i="14" s="1"/>
  <c r="P25" i="20"/>
  <c r="I320" i="14" s="1"/>
  <c r="I27" i="20"/>
  <c r="T29" i="20"/>
  <c r="R31" i="20"/>
  <c r="D371" i="14" s="1"/>
  <c r="R33" i="20"/>
  <c r="D373" i="14" s="1"/>
  <c r="N40" i="20"/>
  <c r="D236" i="14" s="1"/>
  <c r="P47" i="20"/>
  <c r="D315" i="14" s="1"/>
  <c r="S51" i="20"/>
  <c r="P55" i="20"/>
  <c r="D323" i="14" s="1"/>
  <c r="S59" i="20"/>
  <c r="S408" i="14" s="1"/>
  <c r="M70" i="20"/>
  <c r="S203" i="14" s="1"/>
  <c r="I81" i="20"/>
  <c r="I90" i="20"/>
  <c r="X52" i="14" s="1"/>
  <c r="U119" i="20"/>
  <c r="N486" i="14" s="1"/>
  <c r="M119" i="20"/>
  <c r="N198" i="14" s="1"/>
  <c r="T119" i="20"/>
  <c r="N450" i="14" s="1"/>
  <c r="L119" i="20"/>
  <c r="N162" i="14" s="1"/>
  <c r="S119" i="20"/>
  <c r="N414" i="14" s="1"/>
  <c r="K119" i="20"/>
  <c r="N126" i="14" s="1"/>
  <c r="R119" i="20"/>
  <c r="N378" i="14" s="1"/>
  <c r="J119" i="20"/>
  <c r="N90" i="14" s="1"/>
  <c r="Q119" i="20"/>
  <c r="N342" i="14" s="1"/>
  <c r="I119" i="20"/>
  <c r="N54" i="14" s="1"/>
  <c r="P119" i="20"/>
  <c r="N306" i="14" s="1"/>
  <c r="H119" i="20"/>
  <c r="N18" i="14" s="1"/>
  <c r="O119" i="20"/>
  <c r="N270" i="14" s="1"/>
  <c r="N119" i="20"/>
  <c r="N234" i="14" s="1"/>
  <c r="V119" i="20"/>
  <c r="N522" i="14" s="1"/>
  <c r="K29" i="20"/>
  <c r="S24" i="20"/>
  <c r="K24" i="20"/>
  <c r="R24" i="20"/>
  <c r="J24" i="20"/>
  <c r="Q24" i="20"/>
  <c r="I24" i="20"/>
  <c r="P24" i="20"/>
  <c r="H24" i="20"/>
  <c r="U24" i="20"/>
  <c r="M24" i="20"/>
  <c r="U56" i="20"/>
  <c r="M56" i="20"/>
  <c r="T56" i="20"/>
  <c r="L56" i="20"/>
  <c r="S56" i="20"/>
  <c r="K56" i="20"/>
  <c r="R56" i="20"/>
  <c r="J56" i="20"/>
  <c r="O56" i="20"/>
  <c r="V56" i="20"/>
  <c r="Q56" i="20"/>
  <c r="P56" i="20"/>
  <c r="N56" i="20"/>
  <c r="V80" i="20"/>
  <c r="N80" i="20"/>
  <c r="U80" i="20"/>
  <c r="M80" i="20"/>
  <c r="T80" i="20"/>
  <c r="L80" i="20"/>
  <c r="S80" i="20"/>
  <c r="K80" i="20"/>
  <c r="R80" i="20"/>
  <c r="J80" i="20"/>
  <c r="Q80" i="20"/>
  <c r="P80" i="20"/>
  <c r="O80" i="20"/>
  <c r="I80" i="20"/>
  <c r="H80" i="20"/>
  <c r="V112" i="20"/>
  <c r="N515" i="14" s="1"/>
  <c r="N112" i="20"/>
  <c r="N227" i="14" s="1"/>
  <c r="U112" i="20"/>
  <c r="N479" i="14" s="1"/>
  <c r="M112" i="20"/>
  <c r="N191" i="14" s="1"/>
  <c r="T112" i="20"/>
  <c r="N443" i="14" s="1"/>
  <c r="L112" i="20"/>
  <c r="N155" i="14" s="1"/>
  <c r="S112" i="20"/>
  <c r="N407" i="14" s="1"/>
  <c r="K112" i="20"/>
  <c r="N119" i="14" s="1"/>
  <c r="R112" i="20"/>
  <c r="N371" i="14" s="1"/>
  <c r="J112" i="20"/>
  <c r="N83" i="14" s="1"/>
  <c r="Q112" i="20"/>
  <c r="N335" i="14" s="1"/>
  <c r="I112" i="20"/>
  <c r="N47" i="14" s="1"/>
  <c r="P112" i="20"/>
  <c r="N299" i="14" s="1"/>
  <c r="O112" i="20"/>
  <c r="N263" i="14" s="1"/>
  <c r="H112" i="20"/>
  <c r="N11" i="14" s="1"/>
  <c r="V136" i="20"/>
  <c r="N539" i="14" s="1"/>
  <c r="N136" i="20"/>
  <c r="N251" i="14" s="1"/>
  <c r="U136" i="20"/>
  <c r="N503" i="14" s="1"/>
  <c r="M136" i="20"/>
  <c r="N215" i="14" s="1"/>
  <c r="T136" i="20"/>
  <c r="N467" i="14" s="1"/>
  <c r="L136" i="20"/>
  <c r="N179" i="14" s="1"/>
  <c r="S136" i="20"/>
  <c r="N431" i="14" s="1"/>
  <c r="K136" i="20"/>
  <c r="N143" i="14" s="1"/>
  <c r="R136" i="20"/>
  <c r="N395" i="14" s="1"/>
  <c r="J136" i="20"/>
  <c r="N107" i="14" s="1"/>
  <c r="Q136" i="20"/>
  <c r="N359" i="14" s="1"/>
  <c r="I136" i="20"/>
  <c r="N71" i="14" s="1"/>
  <c r="P136" i="20"/>
  <c r="N323" i="14" s="1"/>
  <c r="O136" i="20"/>
  <c r="N287" i="14" s="1"/>
  <c r="H136" i="20"/>
  <c r="N35" i="14" s="1"/>
  <c r="S5" i="20"/>
  <c r="I408" i="14" s="1"/>
  <c r="K15" i="20"/>
  <c r="I130" i="14" s="1"/>
  <c r="S23" i="20"/>
  <c r="O4" i="20"/>
  <c r="I263" i="14" s="1"/>
  <c r="U4" i="20"/>
  <c r="I479" i="14" s="1"/>
  <c r="M4" i="20"/>
  <c r="I191" i="14" s="1"/>
  <c r="O12" i="20"/>
  <c r="V12" i="20"/>
  <c r="N12" i="20"/>
  <c r="U12" i="20"/>
  <c r="M12" i="20"/>
  <c r="T12" i="20"/>
  <c r="L12" i="20"/>
  <c r="Q12" i="20"/>
  <c r="I12" i="20"/>
  <c r="O20" i="20"/>
  <c r="I279" i="14" s="1"/>
  <c r="V20" i="20"/>
  <c r="I531" i="14" s="1"/>
  <c r="N20" i="20"/>
  <c r="I243" i="14" s="1"/>
  <c r="U20" i="20"/>
  <c r="I495" i="14" s="1"/>
  <c r="M20" i="20"/>
  <c r="I207" i="14" s="1"/>
  <c r="T20" i="20"/>
  <c r="I459" i="14" s="1"/>
  <c r="L20" i="20"/>
  <c r="I171" i="14" s="1"/>
  <c r="Q20" i="20"/>
  <c r="I351" i="14" s="1"/>
  <c r="I20" i="20"/>
  <c r="I63" i="14" s="1"/>
  <c r="O28" i="20"/>
  <c r="I287" i="14" s="1"/>
  <c r="V28" i="20"/>
  <c r="I539" i="14" s="1"/>
  <c r="N28" i="20"/>
  <c r="I251" i="14" s="1"/>
  <c r="U28" i="20"/>
  <c r="I503" i="14" s="1"/>
  <c r="M28" i="20"/>
  <c r="I215" i="14" s="1"/>
  <c r="T28" i="20"/>
  <c r="I467" i="14" s="1"/>
  <c r="L28" i="20"/>
  <c r="I179" i="14" s="1"/>
  <c r="Q28" i="20"/>
  <c r="I359" i="14" s="1"/>
  <c r="I28" i="20"/>
  <c r="I71" i="14" s="1"/>
  <c r="Q36" i="20"/>
  <c r="D340" i="14" s="1"/>
  <c r="I36" i="20"/>
  <c r="D52" i="14" s="1"/>
  <c r="P36" i="20"/>
  <c r="D304" i="14" s="1"/>
  <c r="H36" i="20"/>
  <c r="D16" i="14" s="1"/>
  <c r="O36" i="20"/>
  <c r="D268" i="14" s="1"/>
  <c r="V36" i="20"/>
  <c r="D520" i="14" s="1"/>
  <c r="N36" i="20"/>
  <c r="D232" i="14" s="1"/>
  <c r="S36" i="20"/>
  <c r="D412" i="14" s="1"/>
  <c r="K36" i="20"/>
  <c r="D124" i="14" s="1"/>
  <c r="U36" i="20"/>
  <c r="D484" i="14" s="1"/>
  <c r="T36" i="20"/>
  <c r="D448" i="14" s="1"/>
  <c r="R36" i="20"/>
  <c r="D376" i="14" s="1"/>
  <c r="M36" i="20"/>
  <c r="D196" i="14" s="1"/>
  <c r="Q44" i="20"/>
  <c r="D348" i="14" s="1"/>
  <c r="I44" i="20"/>
  <c r="D60" i="14" s="1"/>
  <c r="P44" i="20"/>
  <c r="D312" i="14" s="1"/>
  <c r="H44" i="20"/>
  <c r="D24" i="14" s="1"/>
  <c r="O44" i="20"/>
  <c r="D276" i="14" s="1"/>
  <c r="V44" i="20"/>
  <c r="D528" i="14" s="1"/>
  <c r="N44" i="20"/>
  <c r="D240" i="14" s="1"/>
  <c r="S44" i="20"/>
  <c r="D420" i="14" s="1"/>
  <c r="K44" i="20"/>
  <c r="D132" i="14" s="1"/>
  <c r="J44" i="20"/>
  <c r="D96" i="14" s="1"/>
  <c r="U44" i="20"/>
  <c r="D492" i="14" s="1"/>
  <c r="M44" i="20"/>
  <c r="D204" i="14" s="1"/>
  <c r="Q52" i="20"/>
  <c r="D356" i="14" s="1"/>
  <c r="I52" i="20"/>
  <c r="D68" i="14" s="1"/>
  <c r="P52" i="20"/>
  <c r="D320" i="14" s="1"/>
  <c r="H52" i="20"/>
  <c r="D32" i="14" s="1"/>
  <c r="O52" i="20"/>
  <c r="D284" i="14" s="1"/>
  <c r="V52" i="20"/>
  <c r="D536" i="14" s="1"/>
  <c r="N52" i="20"/>
  <c r="D248" i="14" s="1"/>
  <c r="S52" i="20"/>
  <c r="D428" i="14" s="1"/>
  <c r="K52" i="20"/>
  <c r="D140" i="14" s="1"/>
  <c r="R52" i="20"/>
  <c r="D392" i="14" s="1"/>
  <c r="M52" i="20"/>
  <c r="D212" i="14" s="1"/>
  <c r="L52" i="20"/>
  <c r="D176" i="14" s="1"/>
  <c r="J52" i="20"/>
  <c r="D104" i="14" s="1"/>
  <c r="U52" i="20"/>
  <c r="D500" i="14" s="1"/>
  <c r="R60" i="20"/>
  <c r="S373" i="14" s="1"/>
  <c r="J60" i="20"/>
  <c r="S85" i="14" s="1"/>
  <c r="Q60" i="20"/>
  <c r="S337" i="14" s="1"/>
  <c r="I60" i="20"/>
  <c r="S49" i="14" s="1"/>
  <c r="P60" i="20"/>
  <c r="S301" i="14" s="1"/>
  <c r="H60" i="20"/>
  <c r="S13" i="14" s="1"/>
  <c r="O60" i="20"/>
  <c r="S265" i="14" s="1"/>
  <c r="V60" i="20"/>
  <c r="S517" i="14" s="1"/>
  <c r="N60" i="20"/>
  <c r="S229" i="14" s="1"/>
  <c r="U60" i="20"/>
  <c r="S481" i="14" s="1"/>
  <c r="T60" i="20"/>
  <c r="S445" i="14" s="1"/>
  <c r="S60" i="20"/>
  <c r="S409" i="14" s="1"/>
  <c r="M60" i="20"/>
  <c r="S193" i="14" s="1"/>
  <c r="L60" i="20"/>
  <c r="S157" i="14" s="1"/>
  <c r="K60" i="20"/>
  <c r="S121" i="14" s="1"/>
  <c r="R68" i="20"/>
  <c r="S381" i="14" s="1"/>
  <c r="J68" i="20"/>
  <c r="S93" i="14" s="1"/>
  <c r="Q68" i="20"/>
  <c r="S345" i="14" s="1"/>
  <c r="I68" i="20"/>
  <c r="S57" i="14" s="1"/>
  <c r="P68" i="20"/>
  <c r="S309" i="14" s="1"/>
  <c r="H68" i="20"/>
  <c r="S21" i="14" s="1"/>
  <c r="O68" i="20"/>
  <c r="S273" i="14" s="1"/>
  <c r="V68" i="20"/>
  <c r="S525" i="14" s="1"/>
  <c r="N68" i="20"/>
  <c r="S237" i="14" s="1"/>
  <c r="K68" i="20"/>
  <c r="S129" i="14" s="1"/>
  <c r="U68" i="20"/>
  <c r="S489" i="14" s="1"/>
  <c r="M68" i="20"/>
  <c r="S201" i="14" s="1"/>
  <c r="T68" i="20"/>
  <c r="S453" i="14" s="1"/>
  <c r="S68" i="20"/>
  <c r="S417" i="14" s="1"/>
  <c r="L68" i="20"/>
  <c r="S165" i="14" s="1"/>
  <c r="R76" i="20"/>
  <c r="S389" i="14" s="1"/>
  <c r="J76" i="20"/>
  <c r="S101" i="14" s="1"/>
  <c r="Q76" i="20"/>
  <c r="S353" i="14" s="1"/>
  <c r="I76" i="20"/>
  <c r="S65" i="14" s="1"/>
  <c r="P76" i="20"/>
  <c r="S317" i="14" s="1"/>
  <c r="H76" i="20"/>
  <c r="S29" i="14" s="1"/>
  <c r="O76" i="20"/>
  <c r="S281" i="14" s="1"/>
  <c r="V76" i="20"/>
  <c r="S533" i="14" s="1"/>
  <c r="N76" i="20"/>
  <c r="S245" i="14" s="1"/>
  <c r="S76" i="20"/>
  <c r="S425" i="14" s="1"/>
  <c r="M76" i="20"/>
  <c r="S209" i="14" s="1"/>
  <c r="L76" i="20"/>
  <c r="S173" i="14" s="1"/>
  <c r="K76" i="20"/>
  <c r="S137" i="14" s="1"/>
  <c r="U76" i="20"/>
  <c r="S497" i="14" s="1"/>
  <c r="T76" i="20"/>
  <c r="S461" i="14" s="1"/>
  <c r="R84" i="20"/>
  <c r="X370" i="14" s="1"/>
  <c r="J84" i="20"/>
  <c r="X82" i="14" s="1"/>
  <c r="Q84" i="20"/>
  <c r="X334" i="14" s="1"/>
  <c r="I84" i="20"/>
  <c r="X46" i="14" s="1"/>
  <c r="P84" i="20"/>
  <c r="X298" i="14" s="1"/>
  <c r="H84" i="20"/>
  <c r="X10" i="14" s="1"/>
  <c r="O84" i="20"/>
  <c r="X262" i="14" s="1"/>
  <c r="V84" i="20"/>
  <c r="X514" i="14" s="1"/>
  <c r="N84" i="20"/>
  <c r="X226" i="14" s="1"/>
  <c r="U84" i="20"/>
  <c r="X478" i="14" s="1"/>
  <c r="T84" i="20"/>
  <c r="X442" i="14" s="1"/>
  <c r="S84" i="20"/>
  <c r="X406" i="14" s="1"/>
  <c r="K84" i="20"/>
  <c r="X118" i="14" s="1"/>
  <c r="L84" i="20"/>
  <c r="X154" i="14" s="1"/>
  <c r="V92" i="20"/>
  <c r="X522" i="14" s="1"/>
  <c r="N92" i="20"/>
  <c r="X234" i="14" s="1"/>
  <c r="U92" i="20"/>
  <c r="X486" i="14" s="1"/>
  <c r="M92" i="20"/>
  <c r="X198" i="14" s="1"/>
  <c r="L92" i="20"/>
  <c r="X162" i="14" s="1"/>
  <c r="K92" i="20"/>
  <c r="X126" i="14" s="1"/>
  <c r="T92" i="20"/>
  <c r="X450" i="14" s="1"/>
  <c r="J92" i="20"/>
  <c r="X90" i="14" s="1"/>
  <c r="S92" i="20"/>
  <c r="X414" i="14" s="1"/>
  <c r="I92" i="20"/>
  <c r="X54" i="14" s="1"/>
  <c r="R92" i="20"/>
  <c r="X378" i="14" s="1"/>
  <c r="H92" i="20"/>
  <c r="X18" i="14" s="1"/>
  <c r="P92" i="20"/>
  <c r="X306" i="14" s="1"/>
  <c r="O92" i="20"/>
  <c r="X270" i="14" s="1"/>
  <c r="R100" i="20"/>
  <c r="X386" i="14" s="1"/>
  <c r="J100" i="20"/>
  <c r="X98" i="14" s="1"/>
  <c r="Q100" i="20"/>
  <c r="X350" i="14" s="1"/>
  <c r="I100" i="20"/>
  <c r="X62" i="14" s="1"/>
  <c r="P100" i="20"/>
  <c r="X314" i="14" s="1"/>
  <c r="H100" i="20"/>
  <c r="X26" i="14" s="1"/>
  <c r="O100" i="20"/>
  <c r="X278" i="14" s="1"/>
  <c r="V100" i="20"/>
  <c r="X530" i="14" s="1"/>
  <c r="N100" i="20"/>
  <c r="X242" i="14" s="1"/>
  <c r="U100" i="20"/>
  <c r="X494" i="14" s="1"/>
  <c r="M100" i="20"/>
  <c r="X206" i="14" s="1"/>
  <c r="L100" i="20"/>
  <c r="X170" i="14" s="1"/>
  <c r="K100" i="20"/>
  <c r="X134" i="14" s="1"/>
  <c r="T100" i="20"/>
  <c r="X458" i="14" s="1"/>
  <c r="S100" i="20"/>
  <c r="X422" i="14" s="1"/>
  <c r="R108" i="20"/>
  <c r="J108" i="20"/>
  <c r="Q108" i="20"/>
  <c r="I108" i="20"/>
  <c r="P108" i="20"/>
  <c r="H108" i="20"/>
  <c r="O108" i="20"/>
  <c r="V108" i="20"/>
  <c r="N108" i="20"/>
  <c r="U108" i="20"/>
  <c r="M108" i="20"/>
  <c r="T108" i="20"/>
  <c r="S108" i="20"/>
  <c r="L108" i="20"/>
  <c r="K108" i="20"/>
  <c r="R116" i="20"/>
  <c r="N375" i="14" s="1"/>
  <c r="J116" i="20"/>
  <c r="N87" i="14" s="1"/>
  <c r="Q116" i="20"/>
  <c r="N339" i="14" s="1"/>
  <c r="I116" i="20"/>
  <c r="N51" i="14" s="1"/>
  <c r="P116" i="20"/>
  <c r="N303" i="14" s="1"/>
  <c r="H116" i="20"/>
  <c r="N15" i="14" s="1"/>
  <c r="O116" i="20"/>
  <c r="N267" i="14" s="1"/>
  <c r="V116" i="20"/>
  <c r="N519" i="14" s="1"/>
  <c r="N116" i="20"/>
  <c r="N231" i="14" s="1"/>
  <c r="U116" i="20"/>
  <c r="N483" i="14" s="1"/>
  <c r="M116" i="20"/>
  <c r="N195" i="14" s="1"/>
  <c r="T116" i="20"/>
  <c r="N447" i="14" s="1"/>
  <c r="S116" i="20"/>
  <c r="N411" i="14" s="1"/>
  <c r="L116" i="20"/>
  <c r="N159" i="14" s="1"/>
  <c r="K116" i="20"/>
  <c r="N123" i="14" s="1"/>
  <c r="R124" i="20"/>
  <c r="N383" i="14" s="1"/>
  <c r="J124" i="20"/>
  <c r="N95" i="14" s="1"/>
  <c r="Q124" i="20"/>
  <c r="N347" i="14" s="1"/>
  <c r="I124" i="20"/>
  <c r="N59" i="14" s="1"/>
  <c r="P124" i="20"/>
  <c r="N311" i="14" s="1"/>
  <c r="H124" i="20"/>
  <c r="N23" i="14" s="1"/>
  <c r="O124" i="20"/>
  <c r="N275" i="14" s="1"/>
  <c r="V124" i="20"/>
  <c r="N527" i="14" s="1"/>
  <c r="N124" i="20"/>
  <c r="N239" i="14" s="1"/>
  <c r="U124" i="20"/>
  <c r="N491" i="14" s="1"/>
  <c r="M124" i="20"/>
  <c r="N203" i="14" s="1"/>
  <c r="T124" i="20"/>
  <c r="N455" i="14" s="1"/>
  <c r="L124" i="20"/>
  <c r="N167" i="14" s="1"/>
  <c r="K124" i="20"/>
  <c r="N131" i="14" s="1"/>
  <c r="R132" i="20"/>
  <c r="J132" i="20"/>
  <c r="Q132" i="20"/>
  <c r="I132" i="20"/>
  <c r="P132" i="20"/>
  <c r="H132" i="20"/>
  <c r="O132" i="20"/>
  <c r="V132" i="20"/>
  <c r="N132" i="20"/>
  <c r="U132" i="20"/>
  <c r="M132" i="20"/>
  <c r="L132" i="20"/>
  <c r="K132" i="20"/>
  <c r="T132" i="20"/>
  <c r="S132" i="20"/>
  <c r="K2" i="20"/>
  <c r="L3" i="20"/>
  <c r="I154" i="14" s="1"/>
  <c r="H4" i="20"/>
  <c r="I11" i="14" s="1"/>
  <c r="R4" i="20"/>
  <c r="I371" i="14" s="1"/>
  <c r="M5" i="20"/>
  <c r="I192" i="14" s="1"/>
  <c r="L6" i="20"/>
  <c r="I157" i="14" s="1"/>
  <c r="M7" i="20"/>
  <c r="I194" i="14" s="1"/>
  <c r="T8" i="20"/>
  <c r="I447" i="14" s="1"/>
  <c r="I10" i="20"/>
  <c r="I53" i="14" s="1"/>
  <c r="Q11" i="20"/>
  <c r="I342" i="14" s="1"/>
  <c r="I13" i="20"/>
  <c r="I56" i="14" s="1"/>
  <c r="M14" i="20"/>
  <c r="I201" i="14" s="1"/>
  <c r="U15" i="20"/>
  <c r="I490" i="14" s="1"/>
  <c r="M17" i="20"/>
  <c r="I204" i="14" s="1"/>
  <c r="Q18" i="20"/>
  <c r="J20" i="20"/>
  <c r="I99" i="14" s="1"/>
  <c r="Q21" i="20"/>
  <c r="I352" i="14" s="1"/>
  <c r="U22" i="20"/>
  <c r="I497" i="14" s="1"/>
  <c r="N24" i="20"/>
  <c r="U25" i="20"/>
  <c r="I500" i="14" s="1"/>
  <c r="J27" i="20"/>
  <c r="R28" i="20"/>
  <c r="I395" i="14" s="1"/>
  <c r="J30" i="20"/>
  <c r="D82" i="14" s="1"/>
  <c r="T31" i="20"/>
  <c r="D443" i="14" s="1"/>
  <c r="T33" i="20"/>
  <c r="D445" i="14" s="1"/>
  <c r="K37" i="20"/>
  <c r="D125" i="14" s="1"/>
  <c r="P40" i="20"/>
  <c r="D308" i="14" s="1"/>
  <c r="R44" i="20"/>
  <c r="D384" i="14" s="1"/>
  <c r="P48" i="20"/>
  <c r="D316" i="14" s="1"/>
  <c r="T51" i="20"/>
  <c r="H56" i="20"/>
  <c r="T61" i="20"/>
  <c r="S446" i="14" s="1"/>
  <c r="H71" i="20"/>
  <c r="S24" i="14" s="1"/>
  <c r="Q81" i="20"/>
  <c r="Q92" i="20"/>
  <c r="X342" i="14" s="1"/>
  <c r="N126" i="20"/>
  <c r="S9" i="14" l="1"/>
  <c r="F23" i="7"/>
  <c r="N463" i="14"/>
  <c r="R6" i="7"/>
  <c r="D463" i="14"/>
  <c r="R20" i="7"/>
  <c r="N139" i="14"/>
  <c r="I6" i="7"/>
  <c r="N319" i="14"/>
  <c r="N6" i="7"/>
  <c r="X250" i="14"/>
  <c r="L36" i="7"/>
  <c r="X394" i="14"/>
  <c r="P36" i="7"/>
  <c r="I235" i="14"/>
  <c r="L10" i="7"/>
  <c r="S69" i="14"/>
  <c r="G28" i="7"/>
  <c r="S177" i="14"/>
  <c r="J28" i="7"/>
  <c r="S333" i="14"/>
  <c r="O23" i="7"/>
  <c r="S441" i="14"/>
  <c r="R23" i="7"/>
  <c r="I355" i="14"/>
  <c r="O13" i="7"/>
  <c r="I70" i="14"/>
  <c r="G15" i="7"/>
  <c r="I369" i="14"/>
  <c r="P9" i="7"/>
  <c r="N210" i="14"/>
  <c r="K5" i="7"/>
  <c r="N354" i="14"/>
  <c r="O5" i="7"/>
  <c r="X105" i="14"/>
  <c r="H35" i="7"/>
  <c r="X537" i="14"/>
  <c r="T35" i="7"/>
  <c r="X385" i="14"/>
  <c r="P32" i="7"/>
  <c r="X277" i="14"/>
  <c r="M32" i="7"/>
  <c r="X369" i="14"/>
  <c r="P30" i="7"/>
  <c r="X297" i="14"/>
  <c r="N30" i="7"/>
  <c r="D139" i="14"/>
  <c r="I20" i="7"/>
  <c r="D31" i="14"/>
  <c r="F20" i="7"/>
  <c r="I178" i="14"/>
  <c r="J15" i="7"/>
  <c r="N322" i="14"/>
  <c r="N8" i="7"/>
  <c r="N466" i="14"/>
  <c r="R8" i="7"/>
  <c r="N271" i="14"/>
  <c r="N288" i="14" s="1"/>
  <c r="M3" i="7"/>
  <c r="S163" i="14"/>
  <c r="J24" i="7"/>
  <c r="S307" i="14"/>
  <c r="N24" i="7"/>
  <c r="D426" i="14"/>
  <c r="Q19" i="7"/>
  <c r="D534" i="14"/>
  <c r="T19" i="7"/>
  <c r="I177" i="14"/>
  <c r="J14" i="7"/>
  <c r="I421" i="14"/>
  <c r="Q11" i="7"/>
  <c r="N307" i="14"/>
  <c r="N3" i="7"/>
  <c r="N451" i="14"/>
  <c r="R3" i="7"/>
  <c r="X66" i="14"/>
  <c r="G33" i="7"/>
  <c r="X210" i="14"/>
  <c r="K33" i="7"/>
  <c r="X139" i="14"/>
  <c r="I34" i="7"/>
  <c r="X283" i="14"/>
  <c r="M34" i="7"/>
  <c r="S394" i="14"/>
  <c r="P29" i="7"/>
  <c r="S250" i="14"/>
  <c r="L29" i="7"/>
  <c r="S385" i="14"/>
  <c r="P25" i="7"/>
  <c r="S529" i="14"/>
  <c r="T25" i="7"/>
  <c r="D213" i="14"/>
  <c r="K21" i="7"/>
  <c r="I354" i="14"/>
  <c r="O12" i="7"/>
  <c r="D45" i="14"/>
  <c r="D72" i="14" s="1"/>
  <c r="G16" i="7"/>
  <c r="I477" i="14"/>
  <c r="S9" i="7"/>
  <c r="N321" i="14"/>
  <c r="N7" i="7"/>
  <c r="N465" i="14"/>
  <c r="R7" i="7"/>
  <c r="N349" i="14"/>
  <c r="O4" i="7"/>
  <c r="N477" i="14"/>
  <c r="S2" i="7"/>
  <c r="N369" i="14"/>
  <c r="N396" i="14" s="1"/>
  <c r="P2" i="7"/>
  <c r="S355" i="14"/>
  <c r="O27" i="7"/>
  <c r="D322" i="14"/>
  <c r="N22" i="7"/>
  <c r="X487" i="14"/>
  <c r="S31" i="7"/>
  <c r="D501" i="14"/>
  <c r="S21" i="7"/>
  <c r="D357" i="14"/>
  <c r="O21" i="7"/>
  <c r="S462" i="14"/>
  <c r="R26" i="7"/>
  <c r="S102" i="14"/>
  <c r="H26" i="7"/>
  <c r="D277" i="14"/>
  <c r="M18" i="7"/>
  <c r="D369" i="14"/>
  <c r="P16" i="7"/>
  <c r="D487" i="14"/>
  <c r="D504" i="14" s="1"/>
  <c r="S17" i="7"/>
  <c r="D415" i="14"/>
  <c r="Q17" i="7"/>
  <c r="H10" i="7"/>
  <c r="I199" i="14"/>
  <c r="K10" i="7"/>
  <c r="I106" i="14"/>
  <c r="H15" i="7"/>
  <c r="N175" i="14"/>
  <c r="J6" i="7"/>
  <c r="N67" i="14"/>
  <c r="G6" i="7"/>
  <c r="X538" i="14"/>
  <c r="T36" i="7"/>
  <c r="I523" i="14"/>
  <c r="I540" i="14" s="1"/>
  <c r="T10" i="7"/>
  <c r="S285" i="14"/>
  <c r="M28" i="7"/>
  <c r="S465" i="14"/>
  <c r="R28" i="7"/>
  <c r="S513" i="14"/>
  <c r="T23" i="7"/>
  <c r="S189" i="14"/>
  <c r="S216" i="14" s="1"/>
  <c r="K23" i="7"/>
  <c r="I103" i="14"/>
  <c r="H13" i="7"/>
  <c r="I81" i="14"/>
  <c r="H9" i="7"/>
  <c r="N498" i="14"/>
  <c r="S5" i="7"/>
  <c r="X141" i="14"/>
  <c r="I35" i="7"/>
  <c r="X285" i="14"/>
  <c r="M35" i="7"/>
  <c r="X421" i="14"/>
  <c r="Q32" i="7"/>
  <c r="X25" i="14"/>
  <c r="F32" i="7"/>
  <c r="U32" i="7" s="1"/>
  <c r="X405" i="14"/>
  <c r="X432" i="14" s="1"/>
  <c r="Q30" i="7"/>
  <c r="X45" i="14"/>
  <c r="G30" i="7"/>
  <c r="D103" i="14"/>
  <c r="H20" i="7"/>
  <c r="D319" i="14"/>
  <c r="N20" i="7"/>
  <c r="I466" i="14"/>
  <c r="R15" i="7"/>
  <c r="N70" i="14"/>
  <c r="G8" i="7"/>
  <c r="N214" i="14"/>
  <c r="K8" i="7"/>
  <c r="S451" i="14"/>
  <c r="R24" i="7"/>
  <c r="D66" i="14"/>
  <c r="G19" i="7"/>
  <c r="D282" i="14"/>
  <c r="M19" i="7"/>
  <c r="I465" i="14"/>
  <c r="R14" i="7"/>
  <c r="I169" i="14"/>
  <c r="J11" i="7"/>
  <c r="N55" i="14"/>
  <c r="G3" i="7"/>
  <c r="N199" i="14"/>
  <c r="K3" i="7"/>
  <c r="X354" i="14"/>
  <c r="O33" i="7"/>
  <c r="X498" i="14"/>
  <c r="S33" i="7"/>
  <c r="D333" i="14"/>
  <c r="D360" i="14" s="1"/>
  <c r="O16" i="7"/>
  <c r="X427" i="14"/>
  <c r="Q34" i="7"/>
  <c r="S34" i="14"/>
  <c r="F29" i="7"/>
  <c r="S538" i="14"/>
  <c r="S540" i="14" s="1"/>
  <c r="T29" i="7"/>
  <c r="D153" i="14"/>
  <c r="J16" i="7"/>
  <c r="S133" i="14"/>
  <c r="I25" i="7"/>
  <c r="I102" i="14"/>
  <c r="H12" i="7"/>
  <c r="I69" i="14"/>
  <c r="G14" i="7"/>
  <c r="U14" i="7" s="1"/>
  <c r="I19" i="14"/>
  <c r="F10" i="7"/>
  <c r="I189" i="14"/>
  <c r="K9" i="7"/>
  <c r="N69" i="14"/>
  <c r="G7" i="7"/>
  <c r="N493" i="14"/>
  <c r="N504" i="14" s="1"/>
  <c r="S4" i="7"/>
  <c r="N97" i="14"/>
  <c r="H4" i="7"/>
  <c r="N513" i="14"/>
  <c r="T2" i="7"/>
  <c r="N117" i="14"/>
  <c r="I2" i="7"/>
  <c r="S103" i="14"/>
  <c r="H27" i="7"/>
  <c r="D70" i="14"/>
  <c r="G22" i="7"/>
  <c r="X91" i="14"/>
  <c r="H31" i="7"/>
  <c r="D537" i="14"/>
  <c r="T21" i="7"/>
  <c r="D105" i="14"/>
  <c r="H21" i="7"/>
  <c r="S498" i="14"/>
  <c r="S26" i="7"/>
  <c r="S390" i="14"/>
  <c r="P26" i="7"/>
  <c r="D25" i="14"/>
  <c r="F18" i="7"/>
  <c r="D189" i="14"/>
  <c r="K16" i="7"/>
  <c r="D235" i="14"/>
  <c r="L17" i="7"/>
  <c r="D163" i="14"/>
  <c r="J17" i="7"/>
  <c r="I360" i="14"/>
  <c r="Q10" i="7"/>
  <c r="Q24" i="7"/>
  <c r="S225" i="14"/>
  <c r="L23" i="7"/>
  <c r="I319" i="14"/>
  <c r="N13" i="7"/>
  <c r="N241" i="14"/>
  <c r="L4" i="7"/>
  <c r="N211" i="14"/>
  <c r="K6" i="7"/>
  <c r="N355" i="14"/>
  <c r="O6" i="7"/>
  <c r="X142" i="14"/>
  <c r="I36" i="7"/>
  <c r="X286" i="14"/>
  <c r="M36" i="7"/>
  <c r="I55" i="14"/>
  <c r="G10" i="7"/>
  <c r="I271" i="14"/>
  <c r="M10" i="7"/>
  <c r="S321" i="14"/>
  <c r="N28" i="7"/>
  <c r="S213" i="14"/>
  <c r="K28" i="7"/>
  <c r="S261" i="14"/>
  <c r="M23" i="7"/>
  <c r="S477" i="14"/>
  <c r="S23" i="7"/>
  <c r="I391" i="14"/>
  <c r="P13" i="7"/>
  <c r="D427" i="14"/>
  <c r="Q20" i="7"/>
  <c r="N102" i="14"/>
  <c r="H5" i="7"/>
  <c r="N246" i="14"/>
  <c r="L5" i="7"/>
  <c r="X429" i="14"/>
  <c r="Q35" i="7"/>
  <c r="X33" i="14"/>
  <c r="F35" i="7"/>
  <c r="X169" i="14"/>
  <c r="J32" i="7"/>
  <c r="X313" i="14"/>
  <c r="N32" i="7"/>
  <c r="X189" i="14"/>
  <c r="X216" i="14" s="1"/>
  <c r="K30" i="7"/>
  <c r="X333" i="14"/>
  <c r="X360" i="14" s="1"/>
  <c r="O30" i="7"/>
  <c r="D391" i="14"/>
  <c r="P20" i="7"/>
  <c r="I214" i="14"/>
  <c r="K15" i="7"/>
  <c r="N358" i="14"/>
  <c r="O8" i="7"/>
  <c r="N502" i="14"/>
  <c r="S8" i="7"/>
  <c r="S283" i="14"/>
  <c r="M27" i="7"/>
  <c r="I241" i="14"/>
  <c r="L11" i="7"/>
  <c r="S199" i="14"/>
  <c r="K24" i="7"/>
  <c r="D354" i="14"/>
  <c r="O19" i="7"/>
  <c r="I213" i="14"/>
  <c r="K14" i="7"/>
  <c r="I457" i="14"/>
  <c r="R11" i="7"/>
  <c r="N343" i="14"/>
  <c r="O3" i="7"/>
  <c r="N487" i="14"/>
  <c r="S3" i="7"/>
  <c r="X102" i="14"/>
  <c r="H33" i="7"/>
  <c r="X246" i="14"/>
  <c r="L33" i="7"/>
  <c r="I307" i="14"/>
  <c r="N10" i="7"/>
  <c r="X175" i="14"/>
  <c r="J34" i="7"/>
  <c r="S142" i="14"/>
  <c r="I29" i="7"/>
  <c r="S286" i="14"/>
  <c r="M29" i="7"/>
  <c r="S313" i="14"/>
  <c r="N25" i="7"/>
  <c r="S421" i="14"/>
  <c r="Q25" i="7"/>
  <c r="I174" i="14"/>
  <c r="J12" i="7"/>
  <c r="I390" i="14"/>
  <c r="P12" i="7"/>
  <c r="I463" i="14"/>
  <c r="R13" i="7"/>
  <c r="N501" i="14"/>
  <c r="S7" i="7"/>
  <c r="N357" i="14"/>
  <c r="O7" i="7"/>
  <c r="N205" i="14"/>
  <c r="K4" i="7"/>
  <c r="N385" i="14"/>
  <c r="P4" i="7"/>
  <c r="N261" i="14"/>
  <c r="M2" i="7"/>
  <c r="N405" i="14"/>
  <c r="N432" i="14" s="1"/>
  <c r="Q2" i="7"/>
  <c r="S499" i="14"/>
  <c r="S27" i="7"/>
  <c r="S391" i="14"/>
  <c r="P27" i="7"/>
  <c r="D358" i="14"/>
  <c r="O22" i="7"/>
  <c r="X163" i="14"/>
  <c r="J31" i="7"/>
  <c r="X235" i="14"/>
  <c r="L31" i="7"/>
  <c r="D177" i="14"/>
  <c r="J21" i="7"/>
  <c r="D393" i="14"/>
  <c r="P21" i="7"/>
  <c r="S534" i="14"/>
  <c r="T26" i="7"/>
  <c r="S138" i="14"/>
  <c r="I26" i="7"/>
  <c r="D493" i="14"/>
  <c r="S18" i="7"/>
  <c r="D313" i="14"/>
  <c r="N18" i="7"/>
  <c r="D477" i="14"/>
  <c r="S16" i="7"/>
  <c r="D523" i="14"/>
  <c r="T17" i="7"/>
  <c r="D451" i="14"/>
  <c r="R17" i="7"/>
  <c r="G23" i="7"/>
  <c r="I10" i="7"/>
  <c r="J13" i="7"/>
  <c r="P15" i="7"/>
  <c r="N427" i="14"/>
  <c r="Q6" i="7"/>
  <c r="X214" i="14"/>
  <c r="K36" i="7"/>
  <c r="I247" i="14"/>
  <c r="L13" i="7"/>
  <c r="N103" i="14"/>
  <c r="H6" i="7"/>
  <c r="X178" i="14"/>
  <c r="J36" i="7"/>
  <c r="X34" i="14"/>
  <c r="F36" i="7"/>
  <c r="I343" i="14"/>
  <c r="O10" i="7"/>
  <c r="S357" i="14"/>
  <c r="O28" i="7"/>
  <c r="S501" i="14"/>
  <c r="S28" i="7"/>
  <c r="S81" i="14"/>
  <c r="H23" i="7"/>
  <c r="I211" i="14"/>
  <c r="K13" i="7"/>
  <c r="I139" i="14"/>
  <c r="I13" i="7"/>
  <c r="N138" i="14"/>
  <c r="I5" i="7"/>
  <c r="N534" i="14"/>
  <c r="T5" i="7"/>
  <c r="X177" i="14"/>
  <c r="J35" i="7"/>
  <c r="X321" i="14"/>
  <c r="N35" i="7"/>
  <c r="X457" i="14"/>
  <c r="R32" i="7"/>
  <c r="X61" i="14"/>
  <c r="G32" i="7"/>
  <c r="X477" i="14"/>
  <c r="X504" i="14" s="1"/>
  <c r="S30" i="7"/>
  <c r="D211" i="14"/>
  <c r="K20" i="7"/>
  <c r="I502" i="14"/>
  <c r="S15" i="7"/>
  <c r="N106" i="14"/>
  <c r="H8" i="7"/>
  <c r="D405" i="14"/>
  <c r="D432" i="14" s="1"/>
  <c r="Q16" i="7"/>
  <c r="S55" i="14"/>
  <c r="G24" i="7"/>
  <c r="S487" i="14"/>
  <c r="S24" i="7"/>
  <c r="D174" i="14"/>
  <c r="J19" i="7"/>
  <c r="I285" i="14"/>
  <c r="M14" i="7"/>
  <c r="I501" i="14"/>
  <c r="S14" i="7"/>
  <c r="I205" i="14"/>
  <c r="K11" i="7"/>
  <c r="N91" i="14"/>
  <c r="H3" i="7"/>
  <c r="N235" i="14"/>
  <c r="L3" i="7"/>
  <c r="X390" i="14"/>
  <c r="P33" i="7"/>
  <c r="X534" i="14"/>
  <c r="T33" i="7"/>
  <c r="S211" i="14"/>
  <c r="K27" i="7"/>
  <c r="X67" i="14"/>
  <c r="G34" i="7"/>
  <c r="X463" i="14"/>
  <c r="R34" i="7"/>
  <c r="S430" i="14"/>
  <c r="Q29" i="7"/>
  <c r="S349" i="14"/>
  <c r="O25" i="7"/>
  <c r="S169" i="14"/>
  <c r="J25" i="7"/>
  <c r="I462" i="14"/>
  <c r="R12" i="7"/>
  <c r="D141" i="14"/>
  <c r="I21" i="7"/>
  <c r="N537" i="14"/>
  <c r="T7" i="7"/>
  <c r="N105" i="14"/>
  <c r="H7" i="7"/>
  <c r="N529" i="14"/>
  <c r="T4" i="7"/>
  <c r="N133" i="14"/>
  <c r="I4" i="7"/>
  <c r="N9" i="14"/>
  <c r="N36" i="14" s="1"/>
  <c r="F2" i="7"/>
  <c r="N153" i="14"/>
  <c r="J2" i="7"/>
  <c r="S247" i="14"/>
  <c r="L27" i="7"/>
  <c r="S139" i="14"/>
  <c r="I27" i="7"/>
  <c r="D250" i="14"/>
  <c r="L22" i="7"/>
  <c r="D106" i="14"/>
  <c r="H22" i="7"/>
  <c r="X127" i="14"/>
  <c r="I31" i="7"/>
  <c r="X523" i="14"/>
  <c r="T31" i="7"/>
  <c r="D465" i="14"/>
  <c r="R21" i="7"/>
  <c r="S282" i="14"/>
  <c r="M26" i="7"/>
  <c r="S426" i="14"/>
  <c r="Q26" i="7"/>
  <c r="D133" i="14"/>
  <c r="D144" i="14" s="1"/>
  <c r="I18" i="7"/>
  <c r="D61" i="14"/>
  <c r="G18" i="7"/>
  <c r="D225" i="14"/>
  <c r="L16" i="7"/>
  <c r="D55" i="14"/>
  <c r="G17" i="7"/>
  <c r="O15" i="7"/>
  <c r="F34" i="7"/>
  <c r="N499" i="14"/>
  <c r="S6" i="7"/>
  <c r="S358" i="14"/>
  <c r="O29" i="7"/>
  <c r="N247" i="14"/>
  <c r="L6" i="7"/>
  <c r="N391" i="14"/>
  <c r="P6" i="7"/>
  <c r="X430" i="14"/>
  <c r="Q36" i="7"/>
  <c r="X322" i="14"/>
  <c r="N36" i="7"/>
  <c r="I163" i="14"/>
  <c r="I180" i="14" s="1"/>
  <c r="J10" i="7"/>
  <c r="S105" i="14"/>
  <c r="H28" i="7"/>
  <c r="S249" i="14"/>
  <c r="L28" i="7"/>
  <c r="S369" i="14"/>
  <c r="P23" i="7"/>
  <c r="I499" i="14"/>
  <c r="S13" i="7"/>
  <c r="I427" i="14"/>
  <c r="Q13" i="7"/>
  <c r="I313" i="14"/>
  <c r="N11" i="7"/>
  <c r="N390" i="14"/>
  <c r="P5" i="7"/>
  <c r="N282" i="14"/>
  <c r="M5" i="7"/>
  <c r="X465" i="14"/>
  <c r="R35" i="7"/>
  <c r="X69" i="14"/>
  <c r="G35" i="7"/>
  <c r="X205" i="14"/>
  <c r="K32" i="7"/>
  <c r="X349" i="14"/>
  <c r="O32" i="7"/>
  <c r="X81" i="14"/>
  <c r="X108" i="14" s="1"/>
  <c r="H30" i="7"/>
  <c r="X225" i="14"/>
  <c r="X252" i="14" s="1"/>
  <c r="L30" i="7"/>
  <c r="D499" i="14"/>
  <c r="S20" i="7"/>
  <c r="I34" i="14"/>
  <c r="F15" i="7"/>
  <c r="I250" i="14"/>
  <c r="I252" i="14" s="1"/>
  <c r="L15" i="7"/>
  <c r="N250" i="14"/>
  <c r="L8" i="7"/>
  <c r="N394" i="14"/>
  <c r="P8" i="7"/>
  <c r="S91" i="14"/>
  <c r="H24" i="7"/>
  <c r="S235" i="14"/>
  <c r="L24" i="7"/>
  <c r="D462" i="14"/>
  <c r="R19" i="7"/>
  <c r="I105" i="14"/>
  <c r="H14" i="7"/>
  <c r="I277" i="14"/>
  <c r="I288" i="14" s="1"/>
  <c r="M11" i="7"/>
  <c r="I493" i="14"/>
  <c r="S11" i="7"/>
  <c r="N379" i="14"/>
  <c r="P3" i="7"/>
  <c r="N523" i="14"/>
  <c r="T3" i="7"/>
  <c r="X138" i="14"/>
  <c r="I33" i="7"/>
  <c r="D286" i="14"/>
  <c r="M22" i="7"/>
  <c r="I498" i="14"/>
  <c r="S12" i="7"/>
  <c r="I297" i="14"/>
  <c r="N9" i="7"/>
  <c r="X319" i="14"/>
  <c r="N34" i="7"/>
  <c r="X211" i="14"/>
  <c r="K34" i="7"/>
  <c r="S178" i="14"/>
  <c r="J29" i="7"/>
  <c r="S25" i="14"/>
  <c r="F25" i="7"/>
  <c r="S457" i="14"/>
  <c r="R25" i="7"/>
  <c r="I282" i="14"/>
  <c r="M12" i="7"/>
  <c r="D421" i="14"/>
  <c r="Q18" i="7"/>
  <c r="N213" i="14"/>
  <c r="K7" i="7"/>
  <c r="N393" i="14"/>
  <c r="P7" i="7"/>
  <c r="N277" i="14"/>
  <c r="M4" i="7"/>
  <c r="N421" i="14"/>
  <c r="Q4" i="7"/>
  <c r="N297" i="14"/>
  <c r="N2" i="7"/>
  <c r="N441" i="14"/>
  <c r="N468" i="14" s="1"/>
  <c r="R2" i="7"/>
  <c r="S535" i="14"/>
  <c r="T27" i="7"/>
  <c r="S427" i="14"/>
  <c r="Q27" i="7"/>
  <c r="D538" i="14"/>
  <c r="T22" i="7"/>
  <c r="D394" i="14"/>
  <c r="P22" i="7"/>
  <c r="X343" i="14"/>
  <c r="O31" i="7"/>
  <c r="X271" i="14"/>
  <c r="M31" i="7"/>
  <c r="D285" i="14"/>
  <c r="M21" i="7"/>
  <c r="S30" i="14"/>
  <c r="F26" i="7"/>
  <c r="D205" i="14"/>
  <c r="K18" i="7"/>
  <c r="D349" i="14"/>
  <c r="O18" i="7"/>
  <c r="D513" i="14"/>
  <c r="T16" i="7"/>
  <c r="D343" i="14"/>
  <c r="O17" i="7"/>
  <c r="J20" i="7"/>
  <c r="K31" i="7"/>
  <c r="T11" i="7"/>
  <c r="N283" i="14"/>
  <c r="M6" i="7"/>
  <c r="X358" i="14"/>
  <c r="O36" i="7"/>
  <c r="I426" i="14"/>
  <c r="I432" i="14" s="1"/>
  <c r="Q12" i="7"/>
  <c r="S141" i="14"/>
  <c r="I28" i="7"/>
  <c r="I117" i="14"/>
  <c r="I144" i="14" s="1"/>
  <c r="I9" i="7"/>
  <c r="N535" i="14"/>
  <c r="T6" i="7"/>
  <c r="X466" i="14"/>
  <c r="R36" i="7"/>
  <c r="X70" i="14"/>
  <c r="G36" i="7"/>
  <c r="I451" i="14"/>
  <c r="I468" i="14" s="1"/>
  <c r="R10" i="7"/>
  <c r="S393" i="14"/>
  <c r="P28" i="7"/>
  <c r="S537" i="14"/>
  <c r="T28" i="7"/>
  <c r="S117" i="14"/>
  <c r="S144" i="14" s="1"/>
  <c r="I23" i="7"/>
  <c r="I31" i="14"/>
  <c r="F13" i="7"/>
  <c r="D117" i="14"/>
  <c r="I16" i="7"/>
  <c r="N426" i="14"/>
  <c r="Q5" i="7"/>
  <c r="N30" i="14"/>
  <c r="F5" i="7"/>
  <c r="X213" i="14"/>
  <c r="K35" i="7"/>
  <c r="X357" i="14"/>
  <c r="O35" i="7"/>
  <c r="X493" i="14"/>
  <c r="S32" i="7"/>
  <c r="X441" i="14"/>
  <c r="R30" i="7"/>
  <c r="X513" i="14"/>
  <c r="X540" i="14" s="1"/>
  <c r="T30" i="7"/>
  <c r="D247" i="14"/>
  <c r="L20" i="7"/>
  <c r="I322" i="14"/>
  <c r="N15" i="7"/>
  <c r="I538" i="14"/>
  <c r="T15" i="7"/>
  <c r="S174" i="14"/>
  <c r="J26" i="7"/>
  <c r="N286" i="14"/>
  <c r="M8" i="7"/>
  <c r="N142" i="14"/>
  <c r="I8" i="7"/>
  <c r="D466" i="14"/>
  <c r="R22" i="7"/>
  <c r="I537" i="14"/>
  <c r="T14" i="7"/>
  <c r="I379" i="14"/>
  <c r="I396" i="14" s="1"/>
  <c r="P10" i="7"/>
  <c r="I333" i="14"/>
  <c r="O9" i="7"/>
  <c r="N216" i="14"/>
  <c r="S127" i="14"/>
  <c r="I24" i="7"/>
  <c r="S523" i="14"/>
  <c r="T24" i="7"/>
  <c r="D210" i="14"/>
  <c r="K19" i="7"/>
  <c r="I393" i="14"/>
  <c r="P14" i="7"/>
  <c r="I97" i="14"/>
  <c r="I108" i="14" s="1"/>
  <c r="H11" i="7"/>
  <c r="N127" i="14"/>
  <c r="I3" i="7"/>
  <c r="X30" i="14"/>
  <c r="F33" i="7"/>
  <c r="X426" i="14"/>
  <c r="Q33" i="7"/>
  <c r="X468" i="14"/>
  <c r="I9" i="14"/>
  <c r="F9" i="7"/>
  <c r="X355" i="14"/>
  <c r="O34" i="7"/>
  <c r="X499" i="14"/>
  <c r="S34" i="7"/>
  <c r="S466" i="14"/>
  <c r="R29" i="7"/>
  <c r="S61" i="14"/>
  <c r="S72" i="14" s="1"/>
  <c r="G25" i="7"/>
  <c r="S205" i="14"/>
  <c r="K25" i="7"/>
  <c r="I30" i="14"/>
  <c r="F12" i="7"/>
  <c r="U12" i="7" s="1"/>
  <c r="N249" i="14"/>
  <c r="L7" i="7"/>
  <c r="N141" i="14"/>
  <c r="I7" i="7"/>
  <c r="N25" i="14"/>
  <c r="F4" i="7"/>
  <c r="N169" i="14"/>
  <c r="J4" i="7"/>
  <c r="N45" i="14"/>
  <c r="G2" i="7"/>
  <c r="S31" i="14"/>
  <c r="F27" i="7"/>
  <c r="S175" i="14"/>
  <c r="J27" i="7"/>
  <c r="D214" i="14"/>
  <c r="K22" i="7"/>
  <c r="D142" i="14"/>
  <c r="I22" i="7"/>
  <c r="X415" i="14"/>
  <c r="Q31" i="7"/>
  <c r="X19" i="14"/>
  <c r="X36" i="14" s="1"/>
  <c r="F31" i="7"/>
  <c r="U31" i="7" s="1"/>
  <c r="D33" i="14"/>
  <c r="F21" i="7"/>
  <c r="S318" i="14"/>
  <c r="N26" i="7"/>
  <c r="D241" i="14"/>
  <c r="L18" i="7"/>
  <c r="D97" i="14"/>
  <c r="H18" i="7"/>
  <c r="D261" i="14"/>
  <c r="M16" i="7"/>
  <c r="D199" i="14"/>
  <c r="D216" i="14" s="1"/>
  <c r="K17" i="7"/>
  <c r="D91" i="14"/>
  <c r="H17" i="7"/>
  <c r="J22" i="7"/>
  <c r="F11" i="7"/>
  <c r="R9" i="7"/>
  <c r="N174" i="14"/>
  <c r="J5" i="7"/>
  <c r="N318" i="14"/>
  <c r="N5" i="7"/>
  <c r="X501" i="14"/>
  <c r="S35" i="7"/>
  <c r="X97" i="14"/>
  <c r="H32" i="7"/>
  <c r="X241" i="14"/>
  <c r="L32" i="7"/>
  <c r="X117" i="14"/>
  <c r="I30" i="7"/>
  <c r="X261" i="14"/>
  <c r="X288" i="14" s="1"/>
  <c r="M30" i="7"/>
  <c r="D355" i="14"/>
  <c r="O20" i="7"/>
  <c r="D535" i="14"/>
  <c r="T20" i="7"/>
  <c r="I142" i="14"/>
  <c r="I15" i="7"/>
  <c r="N538" i="14"/>
  <c r="T8" i="7"/>
  <c r="N430" i="14"/>
  <c r="Q8" i="7"/>
  <c r="I45" i="14"/>
  <c r="G9" i="7"/>
  <c r="S343" i="14"/>
  <c r="S360" i="14" s="1"/>
  <c r="O24" i="7"/>
  <c r="S271" i="14"/>
  <c r="M24" i="7"/>
  <c r="D102" i="14"/>
  <c r="H19" i="7"/>
  <c r="D498" i="14"/>
  <c r="S19" i="7"/>
  <c r="I141" i="14"/>
  <c r="I14" i="7"/>
  <c r="I385" i="14"/>
  <c r="P11" i="7"/>
  <c r="N415" i="14"/>
  <c r="Q3" i="7"/>
  <c r="X282" i="14"/>
  <c r="M33" i="7"/>
  <c r="X174" i="14"/>
  <c r="J33" i="7"/>
  <c r="D529" i="14"/>
  <c r="T18" i="7"/>
  <c r="X103" i="14"/>
  <c r="H34" i="7"/>
  <c r="X247" i="14"/>
  <c r="L34" i="7"/>
  <c r="S322" i="14"/>
  <c r="N29" i="7"/>
  <c r="S214" i="14"/>
  <c r="K29" i="7"/>
  <c r="S277" i="14"/>
  <c r="M25" i="7"/>
  <c r="S493" i="14"/>
  <c r="S504" i="14" s="1"/>
  <c r="S25" i="7"/>
  <c r="I318" i="14"/>
  <c r="N12" i="7"/>
  <c r="N285" i="14"/>
  <c r="M7" i="7"/>
  <c r="N429" i="14"/>
  <c r="Q7" i="7"/>
  <c r="N313" i="14"/>
  <c r="N324" i="14" s="1"/>
  <c r="N4" i="7"/>
  <c r="N457" i="14"/>
  <c r="R4" i="7"/>
  <c r="N189" i="14"/>
  <c r="K2" i="7"/>
  <c r="N333" i="14"/>
  <c r="O2" i="7"/>
  <c r="S319" i="14"/>
  <c r="N27" i="7"/>
  <c r="S463" i="14"/>
  <c r="R27" i="7"/>
  <c r="D502" i="14"/>
  <c r="S22" i="7"/>
  <c r="D430" i="14"/>
  <c r="Q22" i="7"/>
  <c r="I283" i="14"/>
  <c r="M13" i="7"/>
  <c r="X451" i="14"/>
  <c r="R31" i="7"/>
  <c r="X307" i="14"/>
  <c r="N31" i="7"/>
  <c r="D249" i="14"/>
  <c r="L21" i="7"/>
  <c r="D321" i="14"/>
  <c r="N21" i="7"/>
  <c r="S210" i="14"/>
  <c r="K26" i="7"/>
  <c r="S66" i="14"/>
  <c r="G26" i="7"/>
  <c r="D169" i="14"/>
  <c r="J18" i="7"/>
  <c r="D385" i="14"/>
  <c r="P18" i="7"/>
  <c r="D9" i="14"/>
  <c r="F16" i="7"/>
  <c r="D271" i="14"/>
  <c r="M17" i="7"/>
  <c r="D379" i="14"/>
  <c r="P17" i="7"/>
  <c r="Q9" i="7"/>
  <c r="M15" i="7"/>
  <c r="G11" i="7"/>
  <c r="T9" i="7"/>
  <c r="J9" i="7"/>
  <c r="S405" i="14"/>
  <c r="S432" i="14" s="1"/>
  <c r="Q23" i="7"/>
  <c r="S70" i="14"/>
  <c r="G29" i="7"/>
  <c r="I349" i="14"/>
  <c r="O11" i="7"/>
  <c r="N31" i="14"/>
  <c r="F6" i="7"/>
  <c r="X502" i="14"/>
  <c r="S36" i="7"/>
  <c r="X106" i="14"/>
  <c r="H36" i="7"/>
  <c r="I487" i="14"/>
  <c r="I504" i="14" s="1"/>
  <c r="S10" i="7"/>
  <c r="N144" i="14"/>
  <c r="S33" i="14"/>
  <c r="F28" i="7"/>
  <c r="S429" i="14"/>
  <c r="Q28" i="7"/>
  <c r="S297" i="14"/>
  <c r="S324" i="14" s="1"/>
  <c r="N23" i="7"/>
  <c r="S153" i="14"/>
  <c r="S180" i="14" s="1"/>
  <c r="J23" i="7"/>
  <c r="I67" i="14"/>
  <c r="I72" i="14" s="1"/>
  <c r="G13" i="7"/>
  <c r="D441" i="14"/>
  <c r="R16" i="7"/>
  <c r="N462" i="14"/>
  <c r="R5" i="7"/>
  <c r="N66" i="14"/>
  <c r="G5" i="7"/>
  <c r="X393" i="14"/>
  <c r="P35" i="7"/>
  <c r="X249" i="14"/>
  <c r="L35" i="7"/>
  <c r="X133" i="14"/>
  <c r="I32" i="7"/>
  <c r="X529" i="14"/>
  <c r="T32" i="7"/>
  <c r="X153" i="14"/>
  <c r="X180" i="14" s="1"/>
  <c r="J30" i="7"/>
  <c r="X9" i="14"/>
  <c r="F30" i="7"/>
  <c r="D67" i="14"/>
  <c r="G20" i="7"/>
  <c r="D283" i="14"/>
  <c r="M20" i="7"/>
  <c r="I430" i="14"/>
  <c r="Q15" i="7"/>
  <c r="N34" i="14"/>
  <c r="F8" i="7"/>
  <c r="N178" i="14"/>
  <c r="J8" i="7"/>
  <c r="I534" i="14"/>
  <c r="T12" i="7"/>
  <c r="S379" i="14"/>
  <c r="P24" i="7"/>
  <c r="S19" i="14"/>
  <c r="S36" i="14" s="1"/>
  <c r="F24" i="7"/>
  <c r="D390" i="14"/>
  <c r="P19" i="7"/>
  <c r="D246" i="14"/>
  <c r="D252" i="14" s="1"/>
  <c r="L19" i="7"/>
  <c r="I429" i="14"/>
  <c r="Q14" i="7"/>
  <c r="I133" i="14"/>
  <c r="I11" i="7"/>
  <c r="N19" i="14"/>
  <c r="F3" i="7"/>
  <c r="N163" i="14"/>
  <c r="N180" i="14" s="1"/>
  <c r="J3" i="7"/>
  <c r="X318" i="14"/>
  <c r="X324" i="14" s="1"/>
  <c r="N33" i="7"/>
  <c r="X462" i="14"/>
  <c r="R33" i="7"/>
  <c r="I246" i="14"/>
  <c r="L12" i="7"/>
  <c r="D19" i="14"/>
  <c r="F17" i="7"/>
  <c r="U17" i="7" s="1"/>
  <c r="X391" i="14"/>
  <c r="P34" i="7"/>
  <c r="X535" i="14"/>
  <c r="T34" i="7"/>
  <c r="S106" i="14"/>
  <c r="H29" i="7"/>
  <c r="S502" i="14"/>
  <c r="S29" i="7"/>
  <c r="S97" i="14"/>
  <c r="H25" i="7"/>
  <c r="S241" i="14"/>
  <c r="L25" i="7"/>
  <c r="I66" i="14"/>
  <c r="G12" i="7"/>
  <c r="N33" i="14"/>
  <c r="F7" i="7"/>
  <c r="N177" i="14"/>
  <c r="J7" i="7"/>
  <c r="N61" i="14"/>
  <c r="G4" i="7"/>
  <c r="N225" i="14"/>
  <c r="L2" i="7"/>
  <c r="N81" i="14"/>
  <c r="N108" i="14" s="1"/>
  <c r="H2" i="7"/>
  <c r="S67" i="14"/>
  <c r="G27" i="7"/>
  <c r="D34" i="14"/>
  <c r="F22" i="7"/>
  <c r="I138" i="14"/>
  <c r="I12" i="7"/>
  <c r="X55" i="14"/>
  <c r="X72" i="14" s="1"/>
  <c r="G31" i="7"/>
  <c r="X379" i="14"/>
  <c r="X396" i="14" s="1"/>
  <c r="P31" i="7"/>
  <c r="D429" i="14"/>
  <c r="Q21" i="7"/>
  <c r="D69" i="14"/>
  <c r="G21" i="7"/>
  <c r="S246" i="14"/>
  <c r="L26" i="7"/>
  <c r="S354" i="14"/>
  <c r="O26" i="7"/>
  <c r="D457" i="14"/>
  <c r="R18" i="7"/>
  <c r="D81" i="14"/>
  <c r="H16" i="7"/>
  <c r="D297" i="14"/>
  <c r="D324" i="14" s="1"/>
  <c r="N16" i="7"/>
  <c r="D307" i="14"/>
  <c r="N17" i="7"/>
  <c r="D127" i="14"/>
  <c r="I17" i="7"/>
  <c r="T13" i="7"/>
  <c r="M9" i="7"/>
  <c r="L9" i="7"/>
  <c r="C6" i="9"/>
  <c r="C5" i="9"/>
  <c r="C3" i="9"/>
  <c r="C7" i="9"/>
  <c r="C4" i="9"/>
  <c r="C2" i="9"/>
  <c r="D108" i="14" l="1"/>
  <c r="U6" i="7"/>
  <c r="X144" i="14"/>
  <c r="U4" i="7"/>
  <c r="I324" i="14"/>
  <c r="D396" i="14"/>
  <c r="N360" i="14"/>
  <c r="U3" i="7"/>
  <c r="U27" i="7"/>
  <c r="U33" i="7"/>
  <c r="S108" i="14"/>
  <c r="S468" i="14"/>
  <c r="U23" i="7"/>
  <c r="U22" i="7"/>
  <c r="U16" i="7"/>
  <c r="U26" i="7"/>
  <c r="N540" i="14"/>
  <c r="I216" i="14"/>
  <c r="N252" i="14"/>
  <c r="U24" i="7"/>
  <c r="S396" i="14"/>
  <c r="S252" i="14"/>
  <c r="U10" i="7"/>
  <c r="U19" i="7"/>
  <c r="U28" i="7"/>
  <c r="U34" i="7"/>
  <c r="U5" i="7"/>
  <c r="U29" i="7"/>
  <c r="U8" i="7"/>
  <c r="U30" i="7"/>
  <c r="U21" i="7"/>
  <c r="U9" i="7"/>
  <c r="U35" i="7"/>
  <c r="S288" i="14"/>
  <c r="D180" i="14"/>
  <c r="U15" i="7"/>
  <c r="U7" i="7"/>
  <c r="D468" i="14"/>
  <c r="U11" i="7"/>
  <c r="D288" i="14"/>
  <c r="N72" i="14"/>
  <c r="I36" i="14"/>
  <c r="U13" i="7"/>
  <c r="D540" i="14"/>
  <c r="U25" i="7"/>
  <c r="U2" i="7"/>
  <c r="U36" i="7"/>
  <c r="U18" i="7"/>
  <c r="U20" i="7"/>
  <c r="F4" i="8"/>
  <c r="G4" i="8"/>
  <c r="I4" i="8"/>
  <c r="Q4" i="8"/>
  <c r="J5" i="8"/>
  <c r="R5" i="8"/>
  <c r="K4" i="8"/>
  <c r="L5" i="8"/>
  <c r="L4" i="8"/>
  <c r="M5" i="8"/>
  <c r="F5" i="8"/>
  <c r="N4" i="8"/>
  <c r="O5" i="8"/>
  <c r="O4" i="8"/>
  <c r="P5" i="8"/>
  <c r="P4" i="8"/>
  <c r="Q5" i="8"/>
  <c r="J4" i="8"/>
  <c r="R4" i="8"/>
  <c r="K5" i="8"/>
  <c r="S5" i="8"/>
  <c r="S4" i="8"/>
  <c r="T5" i="8"/>
  <c r="T4" i="8"/>
  <c r="M4" i="8"/>
  <c r="N5" i="8"/>
  <c r="G5" i="8"/>
  <c r="H5" i="8"/>
  <c r="H4" i="8"/>
  <c r="I5" i="8"/>
  <c r="F32" i="8" l="1"/>
  <c r="R33" i="8"/>
  <c r="O33" i="8"/>
  <c r="K32" i="8"/>
  <c r="S32" i="8"/>
  <c r="L33" i="8"/>
  <c r="M32" i="8"/>
  <c r="J32" i="8"/>
  <c r="L32" i="8"/>
  <c r="G33" i="8"/>
  <c r="J33" i="8"/>
  <c r="N32" i="8"/>
  <c r="T32" i="8"/>
  <c r="I33" i="8"/>
  <c r="Q32" i="8"/>
  <c r="I32" i="8"/>
  <c r="P33" i="8"/>
  <c r="T33" i="8"/>
  <c r="S33" i="8"/>
  <c r="H33" i="8"/>
  <c r="G32" i="8"/>
  <c r="O32" i="8"/>
  <c r="N33" i="8"/>
  <c r="Q33" i="8"/>
  <c r="K33" i="8"/>
  <c r="M33" i="8"/>
  <c r="F33" i="8"/>
  <c r="H32" i="8"/>
  <c r="R32" i="8"/>
  <c r="P32" i="8"/>
  <c r="D36" i="14" l="1"/>
</calcChain>
</file>

<file path=xl/sharedStrings.xml><?xml version="1.0" encoding="utf-8"?>
<sst xmlns="http://schemas.openxmlformats.org/spreadsheetml/2006/main" count="7166" uniqueCount="123">
  <si>
    <t>HVAC</t>
  </si>
  <si>
    <t>Lighting</t>
  </si>
  <si>
    <t>Machine Drive</t>
  </si>
  <si>
    <t>Process Heating</t>
  </si>
  <si>
    <t>Process Cooling and Refrigeration</t>
  </si>
  <si>
    <t xml:space="preserve">Process Electro-Chemical </t>
  </si>
  <si>
    <t>Process Other</t>
  </si>
  <si>
    <t>Total</t>
  </si>
  <si>
    <t>Agriculture</t>
  </si>
  <si>
    <t>Mining</t>
  </si>
  <si>
    <t>Food Mfg</t>
  </si>
  <si>
    <t>Paper Mfg</t>
  </si>
  <si>
    <t>Petroleum Refining</t>
  </si>
  <si>
    <t>Stone Clay Glass Products</t>
  </si>
  <si>
    <t>Transportation Equipment Mfg</t>
  </si>
  <si>
    <t>Wastewater</t>
  </si>
  <si>
    <t>Water</t>
  </si>
  <si>
    <t>Chemical Mfg</t>
  </si>
  <si>
    <t>Electronic Equipment Mfg</t>
  </si>
  <si>
    <t>Industrial Machinery</t>
  </si>
  <si>
    <t>Lumber Wood Products</t>
  </si>
  <si>
    <t>Metal Mfg</t>
  </si>
  <si>
    <t>Misc. Mfg</t>
  </si>
  <si>
    <t>2021 CPA</t>
  </si>
  <si>
    <t>WA</t>
  </si>
  <si>
    <t>Key New</t>
  </si>
  <si>
    <t>State</t>
  </si>
  <si>
    <t>CPA Year</t>
  </si>
  <si>
    <t>WY</t>
  </si>
  <si>
    <t>UT</t>
  </si>
  <si>
    <t>ID</t>
  </si>
  <si>
    <t>CA</t>
  </si>
  <si>
    <t>End Use</t>
  </si>
  <si>
    <t>State:</t>
  </si>
  <si>
    <t>California</t>
  </si>
  <si>
    <t>Residential</t>
  </si>
  <si>
    <t>Economically Attractive Low</t>
  </si>
  <si>
    <t>Sector:</t>
  </si>
  <si>
    <t>Washington</t>
  </si>
  <si>
    <t>Commercial</t>
  </si>
  <si>
    <t>Economically Attractive High</t>
  </si>
  <si>
    <t>LongState:</t>
  </si>
  <si>
    <t>Idaho</t>
  </si>
  <si>
    <t>Industrial</t>
  </si>
  <si>
    <t>Achievable Technical</t>
  </si>
  <si>
    <t>Utah</t>
  </si>
  <si>
    <t>Irrigation</t>
  </si>
  <si>
    <t>Technical</t>
  </si>
  <si>
    <t>End Use:</t>
  </si>
  <si>
    <t>Wyoming</t>
  </si>
  <si>
    <t>Street Lighting</t>
  </si>
  <si>
    <t>Technology</t>
  </si>
  <si>
    <t>Segment</t>
  </si>
  <si>
    <t>State Selector</t>
  </si>
  <si>
    <t>Industrial Consumption Comparision - Total Segment by State (GWh)</t>
  </si>
  <si>
    <t>Industrial Share of Consumption Comparision by State (%)</t>
  </si>
  <si>
    <t>All Segments</t>
  </si>
  <si>
    <t/>
  </si>
  <si>
    <t>About this workbook</t>
  </si>
  <si>
    <t>Main Data Sources</t>
  </si>
  <si>
    <t>There are less data sources available for Industrial than other sectors, however, AEG made efforts to regionally align were possible. Sources were updated with more recent data and resulted in a change to end use shares. For Pacific Power states, AEG utilized NWPCC 2021 Power Plan industrial assumptions as it's main source, supplementing with MECS 2014 and IFSA 2014 data where necessary. For RMP states, MECS 2014 was the primary data source, supplemented with the NWPCC 2021 Power Plan where necessary.</t>
  </si>
  <si>
    <t>https://www.eia.gov/consumption/manufacturing/data/2014/</t>
  </si>
  <si>
    <t xml:space="preserve">IFSA 2014 – Industrial Facility Site Assessment. Northwest Energy Efficiency Alliance (NEEA) – Completed by Cadmus Consulting. </t>
  </si>
  <si>
    <t>https://neea.org/resources/2014-ifsa-final-report</t>
  </si>
  <si>
    <t>MECS 2014 – Manufacturing Energy Consumption Survey. U.S Energy Information Administration (EIA).</t>
  </si>
  <si>
    <t xml:space="preserve">2021 Power Plan - Northwest Power and Conservation Council (NWPCC). </t>
  </si>
  <si>
    <t>https://www.nwcouncil.org/2021-power-plan-technical-information-and-data</t>
  </si>
  <si>
    <t>UTAH</t>
  </si>
  <si>
    <t>WASHINGTON</t>
  </si>
  <si>
    <t>WYOMING</t>
  </si>
  <si>
    <t>IDAHO</t>
  </si>
  <si>
    <t>CALIFORNIA</t>
  </si>
  <si>
    <t>Control Total (GWh):</t>
  </si>
  <si>
    <t>Saturation</t>
  </si>
  <si>
    <t>Usage</t>
  </si>
  <si>
    <t>(GWh)</t>
  </si>
  <si>
    <t>Cooling</t>
  </si>
  <si>
    <t>Air-Cooled Chiller</t>
  </si>
  <si>
    <t>Water-Cooled Chiller</t>
  </si>
  <si>
    <t>RTU</t>
  </si>
  <si>
    <t>Air-Source Heat Pump</t>
  </si>
  <si>
    <t>Geothermal Heat Pump</t>
  </si>
  <si>
    <t>Electric Furnace</t>
  </si>
  <si>
    <t>Electric Room Heat</t>
  </si>
  <si>
    <t>Ventilation</t>
  </si>
  <si>
    <t>Interior Lighting</t>
  </si>
  <si>
    <t>General Service Lighting</t>
  </si>
  <si>
    <t>High-Bay Lighting</t>
  </si>
  <si>
    <t>Linear Lighting</t>
  </si>
  <si>
    <t>Exterior Lighting</t>
  </si>
  <si>
    <t>Area Lighting</t>
  </si>
  <si>
    <t>Miscellaneous</t>
  </si>
  <si>
    <t>Average Market Profiles</t>
  </si>
  <si>
    <t>Motors</t>
  </si>
  <si>
    <t>Pumps</t>
  </si>
  <si>
    <t>Fans &amp; Blowers</t>
  </si>
  <si>
    <t>Compressed Air</t>
  </si>
  <si>
    <t>Material Handling</t>
  </si>
  <si>
    <t>Other Motors</t>
  </si>
  <si>
    <t>Process</t>
  </si>
  <si>
    <t>Process Cooling</t>
  </si>
  <si>
    <t>Process Refrigeration</t>
  </si>
  <si>
    <t>Process Electrochemical</t>
  </si>
  <si>
    <t>Food Manufacturing</t>
  </si>
  <si>
    <t>Paper Manufacturing</t>
  </si>
  <si>
    <t>Stone, Clay, Glass Products</t>
  </si>
  <si>
    <t>Transportation Equipment Manufacturing</t>
  </si>
  <si>
    <t>Chemical Manufacturing</t>
  </si>
  <si>
    <t>Electronic Equipment Manufacturing</t>
  </si>
  <si>
    <t>Lumber and Wood Products</t>
  </si>
  <si>
    <t>Metal Manufacturing</t>
  </si>
  <si>
    <t>Miscellaneous Manufacturing</t>
  </si>
  <si>
    <t>2023 CPA</t>
  </si>
  <si>
    <t>PacifiCorp 2023 CPA - Industrial Market Profiles</t>
  </si>
  <si>
    <t>Data Sourcing and Changes from the 2021 CPA</t>
  </si>
  <si>
    <t>Key</t>
  </si>
  <si>
    <t>Market Size</t>
  </si>
  <si>
    <t>Electric Usage</t>
  </si>
  <si>
    <t>Electric</t>
  </si>
  <si>
    <t>Space Heating</t>
  </si>
  <si>
    <t>Fuel</t>
  </si>
  <si>
    <t>Key 2</t>
  </si>
  <si>
    <r>
      <t xml:space="preserve">This workbook contains all of the individual industrial market profiles that will be utilized in PacifiCorp's 2023 Conservation Potential Assessment (CPA). Additionally, there is a comparison total industrial segment consumption for each state rather than an intensity comparison due to how industrial is modeled. This is a summary of load distribution utilized in each study based on 2021 Pacificorp weather normalized billing data utilized in each study. The 14 building types modeled in Commercial are: Agriculture, Mining, Food Manufacturing, Paper Manufacturing, Petroleum Refining, Stone Clay Glass Products, Transportation Equipment Manufacturing, Wastewater, Water, Chemical Manufacturing, Electronic Equipment Manufacturing, Industrial Machinery, Lumber Wood Products, Metal Manufacturing, and Miscellaneous Manufacturing.
</t>
    </r>
    <r>
      <rPr>
        <b/>
        <i/>
        <sz val="11"/>
        <color theme="1"/>
        <rFont val="Cambria"/>
        <family val="1"/>
        <scheme val="minor"/>
      </rPr>
      <t>"2023 CPA Ind Market Profiles" Tab</t>
    </r>
    <r>
      <rPr>
        <sz val="11"/>
        <color theme="1"/>
        <rFont val="Cambria"/>
        <family val="2"/>
        <scheme val="minor"/>
      </rPr>
      <t xml:space="preserve">: Contains the detailed market profile for each of the 15 Industry Types modeled in the industrial sector for all 5 states, broken out by technology type or end-use.
</t>
    </r>
    <r>
      <rPr>
        <b/>
        <i/>
        <sz val="11"/>
        <color theme="1"/>
        <rFont val="Cambria"/>
        <family val="1"/>
        <scheme val="minor"/>
      </rPr>
      <t>"Ind. Segment Consump. Compare" Tab</t>
    </r>
    <r>
      <rPr>
        <sz val="11"/>
        <color theme="1"/>
        <rFont val="Cambria"/>
        <family val="2"/>
        <scheme val="minor"/>
      </rPr>
      <t xml:space="preserve">: A comparison tab of each industry segments consumption and share of load to the 2021 CPA. Select the desired state in the selector box in the top left to compare.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</si>
</sst>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0_);_(* \(#,##0.0\);_(* &quot;-&quot;??_);_(@_)"/>
    <numFmt numFmtId="165" formatCode="_(* #,##0_);_(* \(#,##0\);_(* &quot;-&quot;??_);_(@_)"/>
    <numFmt numFmtId="166" formatCode="_(#,##0_);_(\(#,##0\);_(&quot;-&quot;??_);_(@_)"/>
    <numFmt numFmtId="167" formatCode="0.0%"/>
    <numFmt numFmtId="168" formatCode="#,##0.0_);\(#,##0.0\)"/>
    <numFmt numFmtId="169" formatCode="#,##0.0"/>
  </numFmts>
  <fonts count="23" x14ac:knownFonts="1">
    <font>
      <sz val="11"/>
      <color theme="1"/>
      <name val="Cambria"/>
      <family val="2"/>
      <scheme val="minor"/>
    </font>
    <font>
      <sz val="11"/>
      <color theme="1"/>
      <name val="Cambria"/>
      <family val="2"/>
      <scheme val="minor"/>
    </font>
    <font>
      <sz val="11"/>
      <name val="Cambria"/>
      <family val="2"/>
      <scheme val="minor"/>
    </font>
    <font>
      <b/>
      <sz val="11"/>
      <name val="Cambria"/>
      <family val="2"/>
      <scheme val="minor"/>
    </font>
    <font>
      <sz val="10"/>
      <name val="Cambria"/>
      <family val="2"/>
      <scheme val="minor"/>
    </font>
    <font>
      <b/>
      <sz val="11"/>
      <color theme="0"/>
      <name val="Cambria"/>
      <family val="2"/>
      <scheme val="minor"/>
    </font>
    <font>
      <b/>
      <sz val="14"/>
      <color theme="0"/>
      <name val="Cambria"/>
      <family val="1"/>
      <scheme val="minor"/>
    </font>
    <font>
      <sz val="11"/>
      <color theme="0"/>
      <name val="Cambria"/>
      <family val="1"/>
      <scheme val="minor"/>
    </font>
    <font>
      <b/>
      <sz val="12"/>
      <color theme="0"/>
      <name val="Cambria"/>
      <family val="1"/>
      <scheme val="minor"/>
    </font>
    <font>
      <i/>
      <sz val="11"/>
      <color theme="0"/>
      <name val="Cambria"/>
      <family val="1"/>
      <scheme val="minor"/>
    </font>
    <font>
      <b/>
      <sz val="11"/>
      <color theme="1"/>
      <name val="Cambria"/>
      <family val="1"/>
      <scheme val="minor"/>
    </font>
    <font>
      <b/>
      <sz val="11"/>
      <color theme="0"/>
      <name val="Cambria"/>
      <family val="1"/>
      <scheme val="minor"/>
    </font>
    <font>
      <b/>
      <sz val="13"/>
      <color theme="3"/>
      <name val="Cambria"/>
      <family val="2"/>
      <scheme val="minor"/>
    </font>
    <font>
      <b/>
      <sz val="11"/>
      <color theme="1"/>
      <name val="Cambria"/>
      <family val="2"/>
      <scheme val="minor"/>
    </font>
    <font>
      <u/>
      <sz val="11"/>
      <color theme="10"/>
      <name val="Cambria"/>
      <family val="2"/>
      <scheme val="minor"/>
    </font>
    <font>
      <b/>
      <sz val="16"/>
      <color theme="0"/>
      <name val="Cambria"/>
      <family val="1"/>
      <scheme val="minor"/>
    </font>
    <font>
      <sz val="16"/>
      <color theme="0"/>
      <name val="Cambria"/>
      <family val="2"/>
      <scheme val="minor"/>
    </font>
    <font>
      <b/>
      <i/>
      <sz val="11"/>
      <color theme="1"/>
      <name val="Cambria"/>
      <family val="1"/>
      <scheme val="minor"/>
    </font>
    <font>
      <b/>
      <sz val="12"/>
      <color theme="0"/>
      <name val="Cambria"/>
      <family val="2"/>
      <scheme val="minor"/>
    </font>
    <font>
      <b/>
      <sz val="12"/>
      <name val="Cambria"/>
      <family val="2"/>
      <scheme val="minor"/>
    </font>
    <font>
      <sz val="11"/>
      <color rgb="FFC00000"/>
      <name val="Cambria"/>
      <family val="2"/>
      <scheme val="minor"/>
    </font>
    <font>
      <sz val="11"/>
      <color theme="1" tint="0.34998626667073579"/>
      <name val="Calibri"/>
      <family val="2"/>
    </font>
    <font>
      <sz val="11"/>
      <color theme="6" tint="-0.499984740745262"/>
      <name val="Calibri"/>
      <family val="2"/>
    </font>
  </fonts>
  <fills count="16">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9"/>
        <bgColor indexed="64"/>
      </patternFill>
    </fill>
    <fill>
      <patternFill patternType="solid">
        <fgColor theme="3" tint="0.79998168889431442"/>
        <bgColor indexed="64"/>
      </patternFill>
    </fill>
    <fill>
      <patternFill patternType="solid">
        <fgColor theme="0"/>
        <bgColor indexed="64"/>
      </patternFill>
    </fill>
    <fill>
      <patternFill patternType="solid">
        <fgColor theme="5"/>
        <bgColor indexed="64"/>
      </patternFill>
    </fill>
    <fill>
      <patternFill patternType="solid">
        <fgColor theme="5" tint="0.79998168889431442"/>
        <bgColor indexed="64"/>
      </patternFill>
    </fill>
    <fill>
      <patternFill patternType="solid">
        <fgColor theme="6"/>
        <bgColor indexed="64"/>
      </patternFill>
    </fill>
    <fill>
      <patternFill patternType="solid">
        <fgColor theme="7" tint="-0.499984740745262"/>
        <bgColor indexed="64"/>
      </patternFill>
    </fill>
    <fill>
      <patternFill patternType="solid">
        <fgColor theme="7" tint="0.39997558519241921"/>
        <bgColor indexed="64"/>
      </patternFill>
    </fill>
    <fill>
      <patternFill patternType="solid">
        <fgColor theme="1"/>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6"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0" tint="-0.24994659260841701"/>
      </bottom>
      <diagonal/>
    </border>
    <border>
      <left/>
      <right/>
      <top style="hair">
        <color theme="0" tint="-0.34998626667073579"/>
      </top>
      <bottom style="hair">
        <color theme="0" tint="-0.34998626667073579"/>
      </bottom>
      <diagonal/>
    </border>
    <border>
      <left/>
      <right/>
      <top style="thick">
        <color theme="0" tint="-0.24994659260841701"/>
      </top>
      <bottom/>
      <diagonal/>
    </border>
    <border>
      <left/>
      <right/>
      <top style="hair">
        <color theme="0" tint="-0.24994659260841701"/>
      </top>
      <bottom style="hair">
        <color theme="0" tint="-0.24994659260841701"/>
      </bottom>
      <diagonal/>
    </border>
    <border>
      <left/>
      <right/>
      <top style="thick">
        <color theme="0" tint="-0.24994659260841701"/>
      </top>
      <bottom style="thick">
        <color theme="0" tint="-0.24994659260841701"/>
      </bottom>
      <diagonal/>
    </border>
    <border>
      <left/>
      <right/>
      <top/>
      <bottom style="hair">
        <color theme="0" tint="-0.34998626667073579"/>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4" applyNumberFormat="0" applyFill="0" applyAlignment="0" applyProtection="0"/>
    <xf numFmtId="0" fontId="14" fillId="0" borderId="0" applyNumberFormat="0" applyFill="0" applyBorder="0" applyAlignment="0" applyProtection="0"/>
  </cellStyleXfs>
  <cellXfs count="94">
    <xf numFmtId="0" fontId="0" fillId="0" borderId="0" xfId="0"/>
    <xf numFmtId="0" fontId="0" fillId="5" borderId="0" xfId="0" applyFill="1"/>
    <xf numFmtId="0" fontId="4" fillId="2" borderId="0" xfId="0" applyFont="1" applyFill="1"/>
    <xf numFmtId="0" fontId="0" fillId="6" borderId="0" xfId="0" applyFill="1"/>
    <xf numFmtId="0" fontId="6" fillId="4" borderId="0" xfId="0" applyFont="1" applyFill="1"/>
    <xf numFmtId="165" fontId="7" fillId="4" borderId="0" xfId="1" applyNumberFormat="1" applyFont="1" applyFill="1"/>
    <xf numFmtId="165" fontId="8" fillId="4" borderId="0" xfId="1" applyNumberFormat="1" applyFont="1" applyFill="1"/>
    <xf numFmtId="165" fontId="9" fillId="4" borderId="0" xfId="1" applyNumberFormat="1" applyFont="1" applyFill="1"/>
    <xf numFmtId="0" fontId="7" fillId="4" borderId="0" xfId="0" applyFont="1" applyFill="1"/>
    <xf numFmtId="0" fontId="10" fillId="3" borderId="0" xfId="0" applyFont="1" applyFill="1"/>
    <xf numFmtId="0" fontId="5" fillId="7" borderId="1" xfId="0" applyFont="1" applyFill="1" applyBorder="1" applyAlignment="1">
      <alignment horizontal="center" vertical="center"/>
    </xf>
    <xf numFmtId="0" fontId="11" fillId="7" borderId="2" xfId="0" applyFont="1" applyFill="1" applyBorder="1" applyAlignment="1">
      <alignment wrapText="1"/>
    </xf>
    <xf numFmtId="0" fontId="11" fillId="7" borderId="3" xfId="0" applyFont="1" applyFill="1" applyBorder="1" applyAlignment="1">
      <alignment wrapText="1"/>
    </xf>
    <xf numFmtId="0" fontId="0" fillId="0" borderId="0" xfId="0" applyAlignment="1">
      <alignment wrapText="1"/>
    </xf>
    <xf numFmtId="9" fontId="0" fillId="8" borderId="1" xfId="2" applyFont="1" applyFill="1" applyBorder="1" applyAlignment="1">
      <alignment horizontal="center" vertical="center"/>
    </xf>
    <xf numFmtId="164" fontId="0" fillId="8" borderId="1" xfId="1" applyNumberFormat="1" applyFont="1" applyFill="1" applyBorder="1" applyAlignment="1" applyProtection="1">
      <alignment horizontal="center" vertical="center"/>
      <protection hidden="1"/>
    </xf>
    <xf numFmtId="0" fontId="16" fillId="6" borderId="5" xfId="0" applyFont="1" applyFill="1" applyBorder="1" applyAlignment="1">
      <alignment horizontal="center"/>
    </xf>
    <xf numFmtId="0" fontId="16" fillId="6" borderId="6" xfId="0" applyFont="1" applyFill="1" applyBorder="1" applyAlignment="1">
      <alignment horizontal="center"/>
    </xf>
    <xf numFmtId="0" fontId="16" fillId="6" borderId="7" xfId="0" applyFont="1" applyFill="1" applyBorder="1" applyAlignment="1">
      <alignment horizontal="center"/>
    </xf>
    <xf numFmtId="0" fontId="0" fillId="6" borderId="5" xfId="0" applyFill="1" applyBorder="1"/>
    <xf numFmtId="0" fontId="0" fillId="6" borderId="6" xfId="0" applyFill="1" applyBorder="1"/>
    <xf numFmtId="0" fontId="0" fillId="6" borderId="7" xfId="0" applyFill="1" applyBorder="1"/>
    <xf numFmtId="0" fontId="11" fillId="10" borderId="5" xfId="0" applyFont="1" applyFill="1" applyBorder="1"/>
    <xf numFmtId="0" fontId="7" fillId="10" borderId="6" xfId="0" applyFont="1" applyFill="1" applyBorder="1"/>
    <xf numFmtId="0" fontId="7" fillId="10" borderId="7" xfId="0" applyFont="1" applyFill="1" applyBorder="1"/>
    <xf numFmtId="0" fontId="0" fillId="11" borderId="8" xfId="0" applyFill="1" applyBorder="1"/>
    <xf numFmtId="0" fontId="0" fillId="11" borderId="9" xfId="0" applyFill="1" applyBorder="1"/>
    <xf numFmtId="0" fontId="0" fillId="11" borderId="10" xfId="0" applyFill="1" applyBorder="1"/>
    <xf numFmtId="0" fontId="0" fillId="11" borderId="11" xfId="0" applyFill="1" applyBorder="1"/>
    <xf numFmtId="0" fontId="14" fillId="11" borderId="0" xfId="4" applyFill="1" applyBorder="1"/>
    <xf numFmtId="0" fontId="0" fillId="11" borderId="0" xfId="0" applyFill="1"/>
    <xf numFmtId="0" fontId="0" fillId="11" borderId="12" xfId="0" applyFill="1" applyBorder="1"/>
    <xf numFmtId="0" fontId="0" fillId="11" borderId="13" xfId="0" applyFill="1" applyBorder="1"/>
    <xf numFmtId="0" fontId="0" fillId="11" borderId="14" xfId="0" applyFill="1" applyBorder="1"/>
    <xf numFmtId="0" fontId="0" fillId="11" borderId="15" xfId="0" applyFill="1" applyBorder="1"/>
    <xf numFmtId="0" fontId="0" fillId="12" borderId="6" xfId="0" applyFill="1" applyBorder="1"/>
    <xf numFmtId="0" fontId="0" fillId="12" borderId="0" xfId="0" applyFill="1"/>
    <xf numFmtId="166" fontId="2" fillId="6" borderId="17" xfId="1" applyNumberFormat="1" applyFont="1" applyFill="1" applyBorder="1" applyAlignment="1"/>
    <xf numFmtId="43" fontId="0" fillId="6" borderId="17" xfId="0" applyNumberFormat="1" applyFill="1" applyBorder="1"/>
    <xf numFmtId="166" fontId="2" fillId="6" borderId="0" xfId="1" applyNumberFormat="1" applyFont="1" applyFill="1" applyBorder="1" applyAlignment="1"/>
    <xf numFmtId="165" fontId="0" fillId="6" borderId="0" xfId="0" applyNumberFormat="1" applyFill="1"/>
    <xf numFmtId="0" fontId="3" fillId="6" borderId="18" xfId="3" applyNumberFormat="1" applyFont="1" applyFill="1" applyBorder="1" applyAlignment="1">
      <alignment horizontal="center" vertical="center" wrapText="1"/>
    </xf>
    <xf numFmtId="0" fontId="13" fillId="6" borderId="16" xfId="3" applyNumberFormat="1" applyFont="1" applyFill="1" applyBorder="1" applyAlignment="1">
      <alignment horizontal="center" vertical="center" wrapText="1"/>
    </xf>
    <xf numFmtId="0" fontId="0" fillId="6" borderId="19" xfId="0" applyFill="1" applyBorder="1"/>
    <xf numFmtId="167" fontId="20" fillId="6" borderId="19" xfId="2" applyNumberFormat="1" applyFont="1" applyFill="1" applyBorder="1"/>
    <xf numFmtId="168" fontId="0" fillId="6" borderId="19" xfId="1" applyNumberFormat="1" applyFont="1" applyFill="1" applyBorder="1"/>
    <xf numFmtId="0" fontId="0" fillId="0" borderId="19" xfId="0" applyBorder="1"/>
    <xf numFmtId="0" fontId="3" fillId="6" borderId="20" xfId="0" applyFont="1" applyFill="1" applyBorder="1" applyAlignment="1">
      <alignment horizontal="center"/>
    </xf>
    <xf numFmtId="39" fontId="10" fillId="6" borderId="20" xfId="0" applyNumberFormat="1" applyFont="1" applyFill="1" applyBorder="1"/>
    <xf numFmtId="0" fontId="2" fillId="6" borderId="0" xfId="0" applyFont="1" applyFill="1" applyAlignment="1">
      <alignment vertical="center"/>
    </xf>
    <xf numFmtId="0" fontId="13" fillId="6" borderId="21" xfId="0" applyFont="1" applyFill="1" applyBorder="1" applyAlignment="1">
      <alignment vertical="center"/>
    </xf>
    <xf numFmtId="0" fontId="2" fillId="6" borderId="21" xfId="0" applyFont="1" applyFill="1" applyBorder="1" applyAlignment="1">
      <alignment horizontal="center" vertical="center"/>
    </xf>
    <xf numFmtId="166" fontId="2" fillId="6" borderId="0" xfId="1" applyNumberFormat="1" applyFont="1" applyFill="1" applyBorder="1" applyAlignment="1">
      <alignment vertical="center"/>
    </xf>
    <xf numFmtId="166" fontId="2" fillId="6" borderId="17" xfId="1" applyNumberFormat="1" applyFont="1" applyFill="1" applyBorder="1" applyAlignment="1">
      <alignment vertical="center"/>
    </xf>
    <xf numFmtId="164" fontId="2" fillId="6" borderId="17" xfId="0" applyNumberFormat="1" applyFont="1" applyFill="1" applyBorder="1" applyAlignment="1">
      <alignment vertical="center"/>
    </xf>
    <xf numFmtId="43" fontId="2" fillId="6" borderId="0" xfId="0" applyNumberFormat="1" applyFont="1" applyFill="1" applyAlignment="1">
      <alignment vertical="center"/>
    </xf>
    <xf numFmtId="167" fontId="20" fillId="6" borderId="0" xfId="2" applyNumberFormat="1" applyFont="1" applyFill="1" applyAlignment="1">
      <alignment horizontal="right" vertical="center"/>
    </xf>
    <xf numFmtId="4" fontId="2" fillId="6" borderId="0" xfId="0" applyNumberFormat="1" applyFont="1" applyFill="1" applyAlignment="1">
      <alignment horizontal="right" vertical="center"/>
    </xf>
    <xf numFmtId="0" fontId="3" fillId="6" borderId="20" xfId="0" applyFont="1" applyFill="1" applyBorder="1" applyAlignment="1">
      <alignment horizontal="center" vertical="center"/>
    </xf>
    <xf numFmtId="169" fontId="13" fillId="6" borderId="20" xfId="0" applyNumberFormat="1" applyFont="1" applyFill="1" applyBorder="1" applyAlignment="1">
      <alignment horizontal="right" vertical="center"/>
    </xf>
    <xf numFmtId="0" fontId="3" fillId="6" borderId="18" xfId="3" applyNumberFormat="1" applyFont="1" applyFill="1" applyBorder="1" applyAlignment="1">
      <alignment horizontal="center" vertical="center" wrapText="1"/>
    </xf>
    <xf numFmtId="0" fontId="13" fillId="6" borderId="16" xfId="3" applyNumberFormat="1" applyFont="1" applyFill="1" applyBorder="1" applyAlignment="1">
      <alignment horizontal="center" vertical="center" wrapText="1"/>
    </xf>
    <xf numFmtId="0" fontId="21" fillId="0" borderId="22" xfId="0" applyFont="1" applyBorder="1"/>
    <xf numFmtId="0" fontId="22" fillId="15" borderId="22" xfId="0" applyFont="1" applyFill="1" applyBorder="1"/>
    <xf numFmtId="0" fontId="21" fillId="0" borderId="0" xfId="0" applyFont="1"/>
    <xf numFmtId="0" fontId="22" fillId="15" borderId="0" xfId="0" applyFont="1" applyFill="1"/>
    <xf numFmtId="165" fontId="22" fillId="15" borderId="0" xfId="1" applyNumberFormat="1" applyFont="1" applyFill="1"/>
    <xf numFmtId="167" fontId="22" fillId="15" borderId="0" xfId="2" applyNumberFormat="1" applyFont="1" applyFill="1"/>
    <xf numFmtId="43" fontId="22" fillId="15" borderId="0" xfId="1" applyFont="1" applyFill="1"/>
    <xf numFmtId="43" fontId="0" fillId="0" borderId="0" xfId="0" applyNumberFormat="1"/>
    <xf numFmtId="43" fontId="2" fillId="6" borderId="17" xfId="0" applyNumberFormat="1" applyFont="1" applyFill="1" applyBorder="1" applyAlignment="1">
      <alignment vertical="center"/>
    </xf>
    <xf numFmtId="0" fontId="15" fillId="12" borderId="5" xfId="0" applyFont="1" applyFill="1" applyBorder="1" applyAlignment="1">
      <alignment horizontal="center"/>
    </xf>
    <xf numFmtId="0" fontId="15" fillId="12" borderId="6" xfId="0" applyFont="1" applyFill="1" applyBorder="1" applyAlignment="1">
      <alignment horizontal="center"/>
    </xf>
    <xf numFmtId="0" fontId="15" fillId="12" borderId="7" xfId="0" applyFont="1" applyFill="1" applyBorder="1" applyAlignment="1">
      <alignment horizontal="center"/>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1" borderId="10" xfId="0" applyFill="1" applyBorder="1" applyAlignment="1">
      <alignment horizontal="left" vertical="top" wrapText="1"/>
    </xf>
    <xf numFmtId="0" fontId="0" fillId="11" borderId="11" xfId="0" applyFill="1" applyBorder="1" applyAlignment="1">
      <alignment horizontal="left" vertical="top" wrapText="1"/>
    </xf>
    <xf numFmtId="0" fontId="0" fillId="11" borderId="0" xfId="0" applyFill="1" applyAlignment="1">
      <alignment horizontal="left" vertical="top" wrapText="1"/>
    </xf>
    <xf numFmtId="0" fontId="0" fillId="11" borderId="12" xfId="0" applyFill="1" applyBorder="1" applyAlignment="1">
      <alignment horizontal="left" vertical="top" wrapText="1"/>
    </xf>
    <xf numFmtId="0" fontId="18" fillId="12" borderId="16" xfId="3" applyNumberFormat="1" applyFont="1" applyFill="1" applyBorder="1" applyAlignment="1">
      <alignment horizontal="left" wrapText="1"/>
    </xf>
    <xf numFmtId="0" fontId="3" fillId="6" borderId="16" xfId="3" applyNumberFormat="1" applyFont="1" applyFill="1" applyBorder="1" applyAlignment="1">
      <alignment horizontal="center" vertical="center" wrapText="1"/>
    </xf>
    <xf numFmtId="0" fontId="3" fillId="6" borderId="18" xfId="3" applyNumberFormat="1" applyFont="1" applyFill="1" applyBorder="1" applyAlignment="1">
      <alignment horizontal="center" vertical="center" wrapText="1"/>
    </xf>
    <xf numFmtId="0" fontId="13" fillId="6" borderId="18" xfId="3" applyNumberFormat="1" applyFont="1" applyFill="1" applyBorder="1" applyAlignment="1">
      <alignment horizontal="center" vertical="center" wrapText="1"/>
    </xf>
    <xf numFmtId="0" fontId="13" fillId="6" borderId="16" xfId="3" applyNumberFormat="1" applyFont="1" applyFill="1" applyBorder="1" applyAlignment="1">
      <alignment horizontal="center" vertical="center" wrapText="1"/>
    </xf>
    <xf numFmtId="0" fontId="15" fillId="13" borderId="5" xfId="0" applyFont="1" applyFill="1" applyBorder="1" applyAlignment="1">
      <alignment horizontal="center"/>
    </xf>
    <xf numFmtId="0" fontId="15" fillId="13" borderId="6" xfId="0" applyFont="1" applyFill="1" applyBorder="1" applyAlignment="1">
      <alignment horizontal="center"/>
    </xf>
    <xf numFmtId="0" fontId="15" fillId="9" borderId="6" xfId="0" applyFont="1" applyFill="1" applyBorder="1" applyAlignment="1">
      <alignment horizontal="center"/>
    </xf>
    <xf numFmtId="0" fontId="15" fillId="7" borderId="6" xfId="0" applyFont="1" applyFill="1" applyBorder="1" applyAlignment="1">
      <alignment horizontal="center"/>
    </xf>
    <xf numFmtId="0" fontId="15" fillId="14" borderId="6" xfId="0" applyFont="1" applyFill="1" applyBorder="1" applyAlignment="1">
      <alignment horizontal="center"/>
    </xf>
    <xf numFmtId="0" fontId="15" fillId="4" borderId="6" xfId="0" applyFont="1" applyFill="1" applyBorder="1" applyAlignment="1">
      <alignment horizontal="center"/>
    </xf>
    <xf numFmtId="0" fontId="15" fillId="4" borderId="7" xfId="0" applyFont="1" applyFill="1" applyBorder="1" applyAlignment="1">
      <alignment horizontal="center"/>
    </xf>
    <xf numFmtId="0" fontId="3" fillId="6" borderId="20" xfId="0" applyFont="1" applyFill="1" applyBorder="1" applyAlignment="1">
      <alignment horizontal="center" vertical="center"/>
    </xf>
    <xf numFmtId="0" fontId="19" fillId="6" borderId="16" xfId="3" applyNumberFormat="1" applyFont="1" applyFill="1" applyBorder="1" applyAlignment="1">
      <alignment horizontal="left" wrapText="1"/>
    </xf>
  </cellXfs>
  <cellStyles count="5">
    <cellStyle name="Comma" xfId="1" builtinId="3"/>
    <cellStyle name="Heading 2" xfId="3" builtinId="17"/>
    <cellStyle name="Hyperlink" xfId="4" builtinId="8"/>
    <cellStyle name="Normal" xfId="0" builtinId="0"/>
    <cellStyle name="Percent" xfId="2" builtinId="5"/>
  </cellStyles>
  <dxfs count="2">
    <dxf>
      <font>
        <color auto="1"/>
      </font>
      <fill>
        <patternFill>
          <bgColor rgb="FF66FF66"/>
        </patternFill>
      </fill>
    </dxf>
    <dxf>
      <font>
        <color auto="1"/>
      </font>
      <fill>
        <patternFill>
          <bgColor rgb="FF66FF6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Industrial Consumption by Segment and CPA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 Segment Consump. Compare'!$E$4</c:f>
              <c:strCache>
                <c:ptCount val="1"/>
                <c:pt idx="0">
                  <c:v>2021 CPA</c:v>
                </c:pt>
              </c:strCache>
            </c:strRef>
          </c:tx>
          <c:spPr>
            <a:solidFill>
              <a:schemeClr val="accent1"/>
            </a:solidFill>
            <a:ln>
              <a:noFill/>
            </a:ln>
            <a:effectLst/>
          </c:spPr>
          <c:invertIfNegative val="0"/>
          <c:cat>
            <c:strRef>
              <c:f>'Ind. Segment Consump. Compare'!$F$3:$T$3</c:f>
              <c:strCache>
                <c:ptCount val="15"/>
                <c:pt idx="0">
                  <c:v>Agriculture</c:v>
                </c:pt>
                <c:pt idx="1">
                  <c:v>Mining</c:v>
                </c:pt>
                <c:pt idx="2">
                  <c:v>Food Mfg</c:v>
                </c:pt>
                <c:pt idx="3">
                  <c:v>Paper Mfg</c:v>
                </c:pt>
                <c:pt idx="4">
                  <c:v>Petroleum Refining</c:v>
                </c:pt>
                <c:pt idx="5">
                  <c:v>Stone Clay Glass Products</c:v>
                </c:pt>
                <c:pt idx="6">
                  <c:v>Transportation Equipment Mfg</c:v>
                </c:pt>
                <c:pt idx="7">
                  <c:v>Wastewater</c:v>
                </c:pt>
                <c:pt idx="8">
                  <c:v>Water</c:v>
                </c:pt>
                <c:pt idx="9">
                  <c:v>Chemical Mfg</c:v>
                </c:pt>
                <c:pt idx="10">
                  <c:v>Electronic Equipment Mfg</c:v>
                </c:pt>
                <c:pt idx="11">
                  <c:v>Industrial Machinery</c:v>
                </c:pt>
                <c:pt idx="12">
                  <c:v>Lumber Wood Products</c:v>
                </c:pt>
                <c:pt idx="13">
                  <c:v>Metal Mfg</c:v>
                </c:pt>
                <c:pt idx="14">
                  <c:v>Misc. Mfg</c:v>
                </c:pt>
              </c:strCache>
            </c:strRef>
          </c:cat>
          <c:val>
            <c:numRef>
              <c:f>'Ind. Segment Consump. Compare'!$F$4:$T$4</c:f>
              <c:numCache>
                <c:formatCode>_(* #,##0.0_);_(* \(#,##0.0\);_(* "-"??_);_(@_)</c:formatCode>
                <c:ptCount val="15"/>
                <c:pt idx="0">
                  <c:v>82.1082327339589</c:v>
                </c:pt>
                <c:pt idx="1">
                  <c:v>4.0858103306244296</c:v>
                </c:pt>
                <c:pt idx="2">
                  <c:v>128.16580402209374</c:v>
                </c:pt>
                <c:pt idx="3">
                  <c:v>326.00340623141898</c:v>
                </c:pt>
                <c:pt idx="4">
                  <c:v>0.1165701459286748</c:v>
                </c:pt>
                <c:pt idx="5">
                  <c:v>0.44128590798780493</c:v>
                </c:pt>
                <c:pt idx="6">
                  <c:v>6.3225536975930519</c:v>
                </c:pt>
                <c:pt idx="7">
                  <c:v>11.522139121669278</c:v>
                </c:pt>
                <c:pt idx="8">
                  <c:v>10.188171333185819</c:v>
                </c:pt>
                <c:pt idx="9">
                  <c:v>0.41926195706163449</c:v>
                </c:pt>
                <c:pt idx="10">
                  <c:v>2.1383913434288893</c:v>
                </c:pt>
                <c:pt idx="11">
                  <c:v>12.332812765137531</c:v>
                </c:pt>
                <c:pt idx="12">
                  <c:v>7.7675854904625954</c:v>
                </c:pt>
                <c:pt idx="13">
                  <c:v>8.8124064844647645</c:v>
                </c:pt>
                <c:pt idx="14">
                  <c:v>94.756250116921692</c:v>
                </c:pt>
              </c:numCache>
            </c:numRef>
          </c:val>
          <c:extLst>
            <c:ext xmlns:c16="http://schemas.microsoft.com/office/drawing/2014/chart" uri="{C3380CC4-5D6E-409C-BE32-E72D297353CC}">
              <c16:uniqueId val="{00000000-9C5E-4364-BC97-4E35E30628C5}"/>
            </c:ext>
          </c:extLst>
        </c:ser>
        <c:ser>
          <c:idx val="1"/>
          <c:order val="1"/>
          <c:tx>
            <c:strRef>
              <c:f>'Ind. Segment Consump. Compare'!$E$5</c:f>
              <c:strCache>
                <c:ptCount val="1"/>
                <c:pt idx="0">
                  <c:v>2023 CPA</c:v>
                </c:pt>
              </c:strCache>
            </c:strRef>
          </c:tx>
          <c:spPr>
            <a:solidFill>
              <a:schemeClr val="accent2"/>
            </a:solidFill>
            <a:ln>
              <a:noFill/>
            </a:ln>
            <a:effectLst/>
          </c:spPr>
          <c:invertIfNegative val="0"/>
          <c:cat>
            <c:strRef>
              <c:f>'Ind. Segment Consump. Compare'!$F$3:$T$3</c:f>
              <c:strCache>
                <c:ptCount val="15"/>
                <c:pt idx="0">
                  <c:v>Agriculture</c:v>
                </c:pt>
                <c:pt idx="1">
                  <c:v>Mining</c:v>
                </c:pt>
                <c:pt idx="2">
                  <c:v>Food Mfg</c:v>
                </c:pt>
                <c:pt idx="3">
                  <c:v>Paper Mfg</c:v>
                </c:pt>
                <c:pt idx="4">
                  <c:v>Petroleum Refining</c:v>
                </c:pt>
                <c:pt idx="5">
                  <c:v>Stone Clay Glass Products</c:v>
                </c:pt>
                <c:pt idx="6">
                  <c:v>Transportation Equipment Mfg</c:v>
                </c:pt>
                <c:pt idx="7">
                  <c:v>Wastewater</c:v>
                </c:pt>
                <c:pt idx="8">
                  <c:v>Water</c:v>
                </c:pt>
                <c:pt idx="9">
                  <c:v>Chemical Mfg</c:v>
                </c:pt>
                <c:pt idx="10">
                  <c:v>Electronic Equipment Mfg</c:v>
                </c:pt>
                <c:pt idx="11">
                  <c:v>Industrial Machinery</c:v>
                </c:pt>
                <c:pt idx="12">
                  <c:v>Lumber Wood Products</c:v>
                </c:pt>
                <c:pt idx="13">
                  <c:v>Metal Mfg</c:v>
                </c:pt>
                <c:pt idx="14">
                  <c:v>Misc. Mfg</c:v>
                </c:pt>
              </c:strCache>
            </c:strRef>
          </c:cat>
          <c:val>
            <c:numRef>
              <c:f>'Ind. Segment Consump. Compare'!$F$5:$T$5</c:f>
              <c:numCache>
                <c:formatCode>_(* #,##0.0_);_(* \(#,##0.0\);_(* "-"??_);_(@_)</c:formatCode>
                <c:ptCount val="15"/>
                <c:pt idx="0">
                  <c:v>117.02238134923718</c:v>
                </c:pt>
                <c:pt idx="1">
                  <c:v>7.3453480451967028</c:v>
                </c:pt>
                <c:pt idx="2">
                  <c:v>173.9560852631665</c:v>
                </c:pt>
                <c:pt idx="3">
                  <c:v>622.37477986935176</c:v>
                </c:pt>
                <c:pt idx="4">
                  <c:v>5.9807101139136648E-2</c:v>
                </c:pt>
                <c:pt idx="5">
                  <c:v>0.79222170577125195</c:v>
                </c:pt>
                <c:pt idx="6">
                  <c:v>4.2016487968921137</c:v>
                </c:pt>
                <c:pt idx="7">
                  <c:v>18.935148768772155</c:v>
                </c:pt>
                <c:pt idx="8">
                  <c:v>16.289414943249636</c:v>
                </c:pt>
                <c:pt idx="9">
                  <c:v>0.55045730385112657</c:v>
                </c:pt>
                <c:pt idx="10">
                  <c:v>2.6364049052128125</c:v>
                </c:pt>
                <c:pt idx="11">
                  <c:v>13.49134887705703</c:v>
                </c:pt>
                <c:pt idx="12">
                  <c:v>6.327322603133064</c:v>
                </c:pt>
                <c:pt idx="13">
                  <c:v>14.176348695905101</c:v>
                </c:pt>
                <c:pt idx="14">
                  <c:v>77.794839649070852</c:v>
                </c:pt>
              </c:numCache>
            </c:numRef>
          </c:val>
          <c:extLst>
            <c:ext xmlns:c16="http://schemas.microsoft.com/office/drawing/2014/chart" uri="{C3380CC4-5D6E-409C-BE32-E72D297353CC}">
              <c16:uniqueId val="{00000001-9C5E-4364-BC97-4E35E30628C5}"/>
            </c:ext>
          </c:extLst>
        </c:ser>
        <c:dLbls>
          <c:showLegendKey val="0"/>
          <c:showVal val="0"/>
          <c:showCatName val="0"/>
          <c:showSerName val="0"/>
          <c:showPercent val="0"/>
          <c:showBubbleSize val="0"/>
        </c:dLbls>
        <c:gapWidth val="219"/>
        <c:overlap val="-27"/>
        <c:axId val="1115114312"/>
        <c:axId val="1115111360"/>
      </c:barChart>
      <c:catAx>
        <c:axId val="1115114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5111360"/>
        <c:crosses val="autoZero"/>
        <c:auto val="1"/>
        <c:lblAlgn val="ctr"/>
        <c:lblOffset val="100"/>
        <c:noMultiLvlLbl val="0"/>
      </c:catAx>
      <c:valAx>
        <c:axId val="1115111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Consumption</a:t>
                </a:r>
                <a:r>
                  <a:rPr lang="en-US" baseline="0"/>
                  <a:t> (GWh)</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0_);_(* \(#,##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5114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Share of Industrial Consumption by Segment and CPA</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'Ind. Segment Consump. Compare'!$E$32</c:f>
              <c:strCache>
                <c:ptCount val="1"/>
                <c:pt idx="0">
                  <c:v>2021 CPA</c:v>
                </c:pt>
              </c:strCache>
            </c:strRef>
          </c:tx>
          <c:spPr>
            <a:solidFill>
              <a:schemeClr val="accent1"/>
            </a:solidFill>
            <a:ln>
              <a:noFill/>
            </a:ln>
            <a:effectLst/>
          </c:spPr>
          <c:invertIfNegative val="0"/>
          <c:cat>
            <c:strRef>
              <c:f>'Ind. Segment Consump. Compare'!$F$3:$T$3</c:f>
              <c:strCache>
                <c:ptCount val="15"/>
                <c:pt idx="0">
                  <c:v>Agriculture</c:v>
                </c:pt>
                <c:pt idx="1">
                  <c:v>Mining</c:v>
                </c:pt>
                <c:pt idx="2">
                  <c:v>Food Mfg</c:v>
                </c:pt>
                <c:pt idx="3">
                  <c:v>Paper Mfg</c:v>
                </c:pt>
                <c:pt idx="4">
                  <c:v>Petroleum Refining</c:v>
                </c:pt>
                <c:pt idx="5">
                  <c:v>Stone Clay Glass Products</c:v>
                </c:pt>
                <c:pt idx="6">
                  <c:v>Transportation Equipment Mfg</c:v>
                </c:pt>
                <c:pt idx="7">
                  <c:v>Wastewater</c:v>
                </c:pt>
                <c:pt idx="8">
                  <c:v>Water</c:v>
                </c:pt>
                <c:pt idx="9">
                  <c:v>Chemical Mfg</c:v>
                </c:pt>
                <c:pt idx="10">
                  <c:v>Electronic Equipment Mfg</c:v>
                </c:pt>
                <c:pt idx="11">
                  <c:v>Industrial Machinery</c:v>
                </c:pt>
                <c:pt idx="12">
                  <c:v>Lumber Wood Products</c:v>
                </c:pt>
                <c:pt idx="13">
                  <c:v>Metal Mfg</c:v>
                </c:pt>
                <c:pt idx="14">
                  <c:v>Misc. Mfg</c:v>
                </c:pt>
              </c:strCache>
            </c:strRef>
          </c:cat>
          <c:val>
            <c:numRef>
              <c:f>'Ind. Segment Consump. Compare'!$F$32:$T$32</c:f>
              <c:numCache>
                <c:formatCode>0%</c:formatCode>
                <c:ptCount val="15"/>
                <c:pt idx="0">
                  <c:v>0.1181106364108165</c:v>
                </c:pt>
                <c:pt idx="1">
                  <c:v>5.8773358326631242E-3</c:v>
                </c:pt>
                <c:pt idx="2">
                  <c:v>0.18436329921022282</c:v>
                </c:pt>
                <c:pt idx="3">
                  <c:v>0.46894773520270744</c:v>
                </c:pt>
                <c:pt idx="4">
                  <c:v>1.6768323545274884E-4</c:v>
                </c:pt>
                <c:pt idx="5">
                  <c:v>6.3477872676229532E-4</c:v>
                </c:pt>
                <c:pt idx="6">
                  <c:v>9.0948351474556301E-3</c:v>
                </c:pt>
                <c:pt idx="7">
                  <c:v>1.6574308557873507E-2</c:v>
                </c:pt>
                <c:pt idx="8">
                  <c:v>1.4655429302978184E-2</c:v>
                </c:pt>
                <c:pt idx="9">
                  <c:v>6.0309782493849157E-4</c:v>
                </c:pt>
                <c:pt idx="10">
                  <c:v>3.076022392128635E-3</c:v>
                </c:pt>
                <c:pt idx="11">
                  <c:v>1.7740442290915238E-2</c:v>
                </c:pt>
                <c:pt idx="12">
                  <c:v>1.1173477191094412E-2</c:v>
                </c:pt>
                <c:pt idx="13">
                  <c:v>1.2676426023726386E-2</c:v>
                </c:pt>
                <c:pt idx="14">
                  <c:v>0.1363044926502647</c:v>
                </c:pt>
              </c:numCache>
            </c:numRef>
          </c:val>
          <c:extLst>
            <c:ext xmlns:c16="http://schemas.microsoft.com/office/drawing/2014/chart" uri="{C3380CC4-5D6E-409C-BE32-E72D297353CC}">
              <c16:uniqueId val="{00000000-78B6-4031-8799-F180D4747CF8}"/>
            </c:ext>
          </c:extLst>
        </c:ser>
        <c:ser>
          <c:idx val="1"/>
          <c:order val="1"/>
          <c:tx>
            <c:strRef>
              <c:f>'Ind. Segment Consump. Compare'!$E$33</c:f>
              <c:strCache>
                <c:ptCount val="1"/>
                <c:pt idx="0">
                  <c:v>2023 CPA</c:v>
                </c:pt>
              </c:strCache>
            </c:strRef>
          </c:tx>
          <c:spPr>
            <a:solidFill>
              <a:schemeClr val="accent2"/>
            </a:solidFill>
            <a:ln>
              <a:noFill/>
            </a:ln>
            <a:effectLst/>
          </c:spPr>
          <c:invertIfNegative val="0"/>
          <c:cat>
            <c:strRef>
              <c:f>'Ind. Segment Consump. Compare'!$F$3:$T$3</c:f>
              <c:strCache>
                <c:ptCount val="15"/>
                <c:pt idx="0">
                  <c:v>Agriculture</c:v>
                </c:pt>
                <c:pt idx="1">
                  <c:v>Mining</c:v>
                </c:pt>
                <c:pt idx="2">
                  <c:v>Food Mfg</c:v>
                </c:pt>
                <c:pt idx="3">
                  <c:v>Paper Mfg</c:v>
                </c:pt>
                <c:pt idx="4">
                  <c:v>Petroleum Refining</c:v>
                </c:pt>
                <c:pt idx="5">
                  <c:v>Stone Clay Glass Products</c:v>
                </c:pt>
                <c:pt idx="6">
                  <c:v>Transportation Equipment Mfg</c:v>
                </c:pt>
                <c:pt idx="7">
                  <c:v>Wastewater</c:v>
                </c:pt>
                <c:pt idx="8">
                  <c:v>Water</c:v>
                </c:pt>
                <c:pt idx="9">
                  <c:v>Chemical Mfg</c:v>
                </c:pt>
                <c:pt idx="10">
                  <c:v>Electronic Equipment Mfg</c:v>
                </c:pt>
                <c:pt idx="11">
                  <c:v>Industrial Machinery</c:v>
                </c:pt>
                <c:pt idx="12">
                  <c:v>Lumber Wood Products</c:v>
                </c:pt>
                <c:pt idx="13">
                  <c:v>Metal Mfg</c:v>
                </c:pt>
                <c:pt idx="14">
                  <c:v>Misc. Mfg</c:v>
                </c:pt>
              </c:strCache>
            </c:strRef>
          </c:cat>
          <c:val>
            <c:numRef>
              <c:f>'Ind. Segment Consump. Compare'!$F$33:$T$33</c:f>
              <c:numCache>
                <c:formatCode>0%</c:formatCode>
                <c:ptCount val="15"/>
                <c:pt idx="0">
                  <c:v>0.10876155433710102</c:v>
                </c:pt>
                <c:pt idx="1">
                  <c:v>6.8268262987949153E-3</c:v>
                </c:pt>
                <c:pt idx="2">
                  <c:v>0.16167620246212491</c:v>
                </c:pt>
                <c:pt idx="3">
                  <c:v>0.5784401894607577</c:v>
                </c:pt>
                <c:pt idx="4">
                  <c:v>5.5585206909063712E-5</c:v>
                </c:pt>
                <c:pt idx="5">
                  <c:v>7.3629730574468891E-4</c:v>
                </c:pt>
                <c:pt idx="6">
                  <c:v>3.9050466129620905E-3</c:v>
                </c:pt>
                <c:pt idx="7">
                  <c:v>1.7598481486629982E-2</c:v>
                </c:pt>
                <c:pt idx="8">
                  <c:v>1.5139514920505241E-2</c:v>
                </c:pt>
                <c:pt idx="9">
                  <c:v>5.1159950150380946E-4</c:v>
                </c:pt>
                <c:pt idx="10">
                  <c:v>2.4502961916077269E-3</c:v>
                </c:pt>
                <c:pt idx="11">
                  <c:v>1.2538969529202713E-2</c:v>
                </c:pt>
                <c:pt idx="12">
                  <c:v>5.8806651614384539E-3</c:v>
                </c:pt>
                <c:pt idx="13">
                  <c:v>1.3175613939951876E-2</c:v>
                </c:pt>
                <c:pt idx="14">
                  <c:v>7.230315758476602E-2</c:v>
                </c:pt>
              </c:numCache>
            </c:numRef>
          </c:val>
          <c:extLst>
            <c:ext xmlns:c16="http://schemas.microsoft.com/office/drawing/2014/chart" uri="{C3380CC4-5D6E-409C-BE32-E72D297353CC}">
              <c16:uniqueId val="{00000001-78B6-4031-8799-F180D4747CF8}"/>
            </c:ext>
          </c:extLst>
        </c:ser>
        <c:dLbls>
          <c:showLegendKey val="0"/>
          <c:showVal val="0"/>
          <c:showCatName val="0"/>
          <c:showSerName val="0"/>
          <c:showPercent val="0"/>
          <c:showBubbleSize val="0"/>
        </c:dLbls>
        <c:gapWidth val="219"/>
        <c:overlap val="-27"/>
        <c:axId val="1115114312"/>
        <c:axId val="1115111360"/>
      </c:barChart>
      <c:catAx>
        <c:axId val="1115114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5111360"/>
        <c:crosses val="autoZero"/>
        <c:auto val="1"/>
        <c:lblAlgn val="ctr"/>
        <c:lblOffset val="100"/>
        <c:noMultiLvlLbl val="0"/>
      </c:catAx>
      <c:valAx>
        <c:axId val="1115111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Share of</a:t>
                </a:r>
                <a:r>
                  <a:rPr lang="en-US" baseline="0"/>
                  <a:t> </a:t>
                </a:r>
                <a:r>
                  <a:rPr lang="en-US"/>
                  <a:t>Consumption</a:t>
                </a:r>
                <a:r>
                  <a:rPr lang="en-US" baseline="0"/>
                  <a:t> (%))</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5114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31" fmlaLink="Key!$K$1" fmlaRange="Key!$K$2:$K$6" noThreeD="1" sel="2" val="0"/>
</file>

<file path=xl/ctrlProps/ctrlProp2.xml><?xml version="1.0" encoding="utf-8"?>
<formControlPr xmlns="http://schemas.microsoft.com/office/spreadsheetml/2009/9/main" objectType="List" dx="31" fmlaLink="Key!$K$1" fmlaRange="Key!$K$2:$K$6" noThreeD="1" sel="2"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2</xdr:row>
          <xdr:rowOff>22860</xdr:rowOff>
        </xdr:from>
        <xdr:to>
          <xdr:col>3</xdr:col>
          <xdr:colOff>76200</xdr:colOff>
          <xdr:row>5</xdr:row>
          <xdr:rowOff>15240</xdr:rowOff>
        </xdr:to>
        <xdr:sp macro="" textlink="">
          <xdr:nvSpPr>
            <xdr:cNvPr id="7169" name="List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104589</xdr:colOff>
      <xdr:row>6</xdr:row>
      <xdr:rowOff>171824</xdr:rowOff>
    </xdr:from>
    <xdr:to>
      <xdr:col>19</xdr:col>
      <xdr:colOff>515470</xdr:colOff>
      <xdr:row>26</xdr:row>
      <xdr:rowOff>127000</xdr:rowOff>
    </xdr:to>
    <xdr:graphicFrame macro="">
      <xdr:nvGraphicFramePr>
        <xdr:cNvPr id="2" name="Chart 1">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22860</xdr:colOff>
          <xdr:row>30</xdr:row>
          <xdr:rowOff>22860</xdr:rowOff>
        </xdr:from>
        <xdr:to>
          <xdr:col>3</xdr:col>
          <xdr:colOff>76200</xdr:colOff>
          <xdr:row>33</xdr:row>
          <xdr:rowOff>0</xdr:rowOff>
        </xdr:to>
        <xdr:sp macro="" textlink="">
          <xdr:nvSpPr>
            <xdr:cNvPr id="7170" name="List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5</xdr:col>
      <xdr:colOff>104589</xdr:colOff>
      <xdr:row>34</xdr:row>
      <xdr:rowOff>171824</xdr:rowOff>
    </xdr:from>
    <xdr:to>
      <xdr:col>19</xdr:col>
      <xdr:colOff>515470</xdr:colOff>
      <xdr:row>54</xdr:row>
      <xdr:rowOff>127000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AEG Colorful">
  <a:themeElements>
    <a:clrScheme name="AEG Colorful">
      <a:dk1>
        <a:sysClr val="windowText" lastClr="000000"/>
      </a:dk1>
      <a:lt1>
        <a:sysClr val="window" lastClr="FFFFFF"/>
      </a:lt1>
      <a:dk2>
        <a:srgbClr val="1A1D5D"/>
      </a:dk2>
      <a:lt2>
        <a:srgbClr val="CEDBE6"/>
      </a:lt2>
      <a:accent1>
        <a:srgbClr val="6699FF"/>
      </a:accent1>
      <a:accent2>
        <a:srgbClr val="1A1D5D"/>
      </a:accent2>
      <a:accent3>
        <a:srgbClr val="990000"/>
      </a:accent3>
      <a:accent4>
        <a:srgbClr val="FFCC66"/>
      </a:accent4>
      <a:accent5>
        <a:srgbClr val="FFA365"/>
      </a:accent5>
      <a:accent6>
        <a:srgbClr val="243748"/>
      </a:accent6>
      <a:hlink>
        <a:srgbClr val="1A1D5D"/>
      </a:hlink>
      <a:folHlink>
        <a:srgbClr val="8488DC"/>
      </a:folHlink>
    </a:clrScheme>
    <a:fontScheme name="AEG Potential">
      <a:majorFont>
        <a:latin typeface="Calibri"/>
        <a:ea typeface=""/>
        <a:cs typeface=""/>
      </a:majorFont>
      <a:minorFont>
        <a:latin typeface="Cambri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solidFill>
            <a:srgbClr val="0C3A72"/>
          </a:solidFill>
        </a:ln>
      </a:spPr>
      <a:bodyPr/>
      <a:lstStyle/>
      <a:style>
        <a:lnRef idx="1">
          <a:schemeClr val="dk1"/>
        </a:lnRef>
        <a:fillRef idx="0">
          <a:schemeClr val="dk1"/>
        </a:fillRef>
        <a:effectRef idx="0">
          <a:schemeClr val="dk1"/>
        </a:effectRef>
        <a:fontRef idx="minor">
          <a:schemeClr val="tx1"/>
        </a:fontRef>
      </a:style>
    </a:lnDef>
  </a:objectDefaults>
  <a:extraClrSchemeLst>
    <a:extraClrScheme>
      <a:clrScheme name="Default Design 1">
        <a:dk1>
          <a:srgbClr val="00417B"/>
        </a:dk1>
        <a:lt1>
          <a:srgbClr val="FFFFFF"/>
        </a:lt1>
        <a:dk2>
          <a:srgbClr val="336695"/>
        </a:dk2>
        <a:lt2>
          <a:srgbClr val="000000"/>
        </a:lt2>
        <a:accent1>
          <a:srgbClr val="668CB0"/>
        </a:accent1>
        <a:accent2>
          <a:srgbClr val="99B1C9"/>
        </a:accent2>
        <a:accent3>
          <a:srgbClr val="FFFFFF"/>
        </a:accent3>
        <a:accent4>
          <a:srgbClr val="003668"/>
        </a:accent4>
        <a:accent5>
          <a:srgbClr val="B8C5D4"/>
        </a:accent5>
        <a:accent6>
          <a:srgbClr val="8AA0B6"/>
        </a:accent6>
        <a:hlink>
          <a:srgbClr val="ED1C24"/>
        </a:hlink>
        <a:folHlink>
          <a:srgbClr val="62BB46"/>
        </a:folHlink>
      </a:clrScheme>
      <a:clrMap bg1="lt1" tx1="dk1" bg2="lt2" tx2="dk2" accent1="accent1" accent2="accent2" accent3="accent3" accent4="accent4" accent5="accent5" accent6="accent6" hlink="hlink" folHlink="folHlink"/>
    </a:extraClrScheme>
  </a:extraClrSchemeLst>
  <a:extLst>
    <a:ext uri="{05A4C25C-085E-4340-85A3-A5531E510DB2}">
      <thm15:themeFamily xmlns:thm15="http://schemas.microsoft.com/office/thememl/2012/main" name="AEG Colorful" id="{4502119F-DCDB-442C-B620-FA7BF61B3CFF}" vid="{1B2CDA23-E03F-4282-8E58-3EDDA4C6B478}"/>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wcouncil.org/2021-power-plan-technical-information-and-data" TargetMode="External"/><Relationship Id="rId2" Type="http://schemas.openxmlformats.org/officeDocument/2006/relationships/hyperlink" Target="https://nam04.safelinks.protection.outlook.com/?url=https%3A%2F%2Fneea.org%2Fresources%2F2014-ifsa-final-report&amp;data=02%7C01%7CJCullen%40appliedenergygroup.com%7Ca25e8d5204b64d44156f08d7f045badc%7Cd11dfc6a833a471284dbfc468665e0e1%7C0%7C0%7C637242054599481322&amp;sdata=98D93h1fTUhxFrFltszrVildTZsZ3rwuSOVGcwYjG48%3D&amp;reserved=0" TargetMode="External"/><Relationship Id="rId1" Type="http://schemas.openxmlformats.org/officeDocument/2006/relationships/hyperlink" Target="https://nam04.safelinks.protection.outlook.com/?url=https%3A%2F%2Fwww.eia.gov%2Fconsumption%2Fmanufacturing%2Fdata%2F2014%2F&amp;data=02%7C01%7CJCullen%40appliedenergygroup.com%7Ca25e8d5204b64d44156f08d7f045badc%7Cd11dfc6a833a471284dbfc468665e0e1%7C0%7C0%7C637242054599481322&amp;sdata=ZjExm3jrpkjsvqHr4wytDSCKjdckEXl4WKBI1pI2sYw%3D&amp;reserved=0"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021B3-0AC8-44EB-A9B6-48DDCDC845F2}">
  <sheetPr>
    <tabColor theme="0"/>
  </sheetPr>
  <dimension ref="A1:AB49"/>
  <sheetViews>
    <sheetView tabSelected="1" zoomScale="85" zoomScaleNormal="85" workbookViewId="0">
      <selection activeCell="J44" sqref="J44"/>
    </sheetView>
  </sheetViews>
  <sheetFormatPr defaultRowHeight="13.8" x14ac:dyDescent="0.25"/>
  <cols>
    <col min="1" max="1" width="1.19921875" customWidth="1"/>
    <col min="2" max="19" width="9.3984375" customWidth="1"/>
  </cols>
  <sheetData>
    <row r="1" spans="1:28" ht="5.55" customHeight="1" thickBot="1" x14ac:dyDescent="0.3">
      <c r="A1" s="3"/>
      <c r="B1" s="3"/>
      <c r="C1" s="3"/>
      <c r="D1" s="3"/>
      <c r="E1" s="3"/>
      <c r="F1" s="3"/>
      <c r="G1" s="3"/>
      <c r="H1" s="3"/>
      <c r="I1" s="3"/>
      <c r="J1" s="3"/>
      <c r="K1" s="3"/>
      <c r="L1" s="3"/>
      <c r="M1" s="3"/>
      <c r="N1" s="3"/>
      <c r="O1" s="3"/>
      <c r="P1" s="3"/>
      <c r="Q1" s="3"/>
      <c r="R1" s="3"/>
      <c r="S1" s="3"/>
      <c r="T1" s="3"/>
      <c r="U1" s="3"/>
      <c r="V1" s="3"/>
      <c r="W1" s="3"/>
      <c r="X1" s="3"/>
      <c r="Y1" s="3"/>
      <c r="Z1" s="3"/>
      <c r="AA1" s="3"/>
      <c r="AB1" s="3"/>
    </row>
    <row r="2" spans="1:28" ht="21" thickBot="1" x14ac:dyDescent="0.4">
      <c r="A2" s="3"/>
      <c r="B2" s="71" t="s">
        <v>113</v>
      </c>
      <c r="C2" s="72"/>
      <c r="D2" s="72"/>
      <c r="E2" s="72"/>
      <c r="F2" s="72"/>
      <c r="G2" s="72"/>
      <c r="H2" s="72"/>
      <c r="I2" s="72"/>
      <c r="J2" s="72"/>
      <c r="K2" s="72"/>
      <c r="L2" s="72"/>
      <c r="M2" s="72"/>
      <c r="N2" s="72"/>
      <c r="O2" s="72"/>
      <c r="P2" s="72"/>
      <c r="Q2" s="72"/>
      <c r="R2" s="72"/>
      <c r="S2" s="73"/>
      <c r="T2" s="3"/>
      <c r="U2" s="3"/>
      <c r="V2" s="3"/>
      <c r="W2" s="3"/>
      <c r="X2" s="3"/>
      <c r="Y2" s="3"/>
      <c r="Z2" s="3"/>
      <c r="AA2" s="3"/>
      <c r="AB2" s="3"/>
    </row>
    <row r="3" spans="1:28" ht="14.55" customHeight="1" thickBot="1" x14ac:dyDescent="0.4">
      <c r="A3" s="3"/>
      <c r="B3" s="16"/>
      <c r="C3" s="17"/>
      <c r="D3" s="17"/>
      <c r="E3" s="17"/>
      <c r="F3" s="17"/>
      <c r="G3" s="17"/>
      <c r="H3" s="17"/>
      <c r="I3" s="17"/>
      <c r="J3" s="17"/>
      <c r="K3" s="17"/>
      <c r="L3" s="17"/>
      <c r="M3" s="17"/>
      <c r="N3" s="17"/>
      <c r="O3" s="17"/>
      <c r="P3" s="17"/>
      <c r="Q3" s="17"/>
      <c r="R3" s="17"/>
      <c r="S3" s="18"/>
      <c r="T3" s="3"/>
      <c r="U3" s="3"/>
      <c r="V3" s="3"/>
      <c r="W3" s="3"/>
      <c r="X3" s="3"/>
      <c r="Y3" s="3"/>
      <c r="Z3" s="3"/>
      <c r="AA3" s="3"/>
      <c r="AB3" s="3"/>
    </row>
    <row r="4" spans="1:28" ht="14.4" thickBot="1" x14ac:dyDescent="0.3">
      <c r="A4" s="3"/>
      <c r="B4" s="22" t="s">
        <v>58</v>
      </c>
      <c r="C4" s="23"/>
      <c r="D4" s="23"/>
      <c r="E4" s="23"/>
      <c r="F4" s="23"/>
      <c r="G4" s="23"/>
      <c r="H4" s="23"/>
      <c r="I4" s="23"/>
      <c r="J4" s="23"/>
      <c r="K4" s="23"/>
      <c r="L4" s="23"/>
      <c r="M4" s="23"/>
      <c r="N4" s="23"/>
      <c r="O4" s="23"/>
      <c r="P4" s="23"/>
      <c r="Q4" s="23"/>
      <c r="R4" s="23"/>
      <c r="S4" s="24"/>
      <c r="T4" s="3"/>
      <c r="U4" s="3"/>
      <c r="V4" s="3"/>
      <c r="W4" s="3"/>
      <c r="X4" s="3"/>
      <c r="Y4" s="3"/>
      <c r="Z4" s="3"/>
      <c r="AA4" s="3"/>
      <c r="AB4" s="3"/>
    </row>
    <row r="5" spans="1:28" ht="13.95" customHeight="1" x14ac:dyDescent="0.25">
      <c r="A5" s="3"/>
      <c r="B5" s="74" t="s">
        <v>122</v>
      </c>
      <c r="C5" s="75"/>
      <c r="D5" s="75"/>
      <c r="E5" s="75"/>
      <c r="F5" s="75"/>
      <c r="G5" s="75"/>
      <c r="H5" s="75"/>
      <c r="I5" s="75"/>
      <c r="J5" s="75"/>
      <c r="K5" s="75"/>
      <c r="L5" s="75"/>
      <c r="M5" s="75"/>
      <c r="N5" s="75"/>
      <c r="O5" s="75"/>
      <c r="P5" s="75"/>
      <c r="Q5" s="75"/>
      <c r="R5" s="75"/>
      <c r="S5" s="76"/>
      <c r="T5" s="3"/>
      <c r="U5" s="3"/>
      <c r="V5" s="3"/>
      <c r="W5" s="3"/>
      <c r="X5" s="3"/>
      <c r="Y5" s="3"/>
      <c r="Z5" s="3"/>
      <c r="AA5" s="3"/>
      <c r="AB5" s="3"/>
    </row>
    <row r="6" spans="1:28" x14ac:dyDescent="0.25">
      <c r="A6" s="3"/>
      <c r="B6" s="77"/>
      <c r="C6" s="78"/>
      <c r="D6" s="78"/>
      <c r="E6" s="78"/>
      <c r="F6" s="78"/>
      <c r="G6" s="78"/>
      <c r="H6" s="78"/>
      <c r="I6" s="78"/>
      <c r="J6" s="78"/>
      <c r="K6" s="78"/>
      <c r="L6" s="78"/>
      <c r="M6" s="78"/>
      <c r="N6" s="78"/>
      <c r="O6" s="78"/>
      <c r="P6" s="78"/>
      <c r="Q6" s="78"/>
      <c r="R6" s="78"/>
      <c r="S6" s="79"/>
      <c r="T6" s="3"/>
      <c r="U6" s="3"/>
      <c r="V6" s="3"/>
      <c r="W6" s="3"/>
      <c r="X6" s="3"/>
      <c r="Y6" s="3"/>
      <c r="Z6" s="3"/>
      <c r="AA6" s="3"/>
      <c r="AB6" s="3"/>
    </row>
    <row r="7" spans="1:28" x14ac:dyDescent="0.25">
      <c r="A7" s="3"/>
      <c r="B7" s="77"/>
      <c r="C7" s="78"/>
      <c r="D7" s="78"/>
      <c r="E7" s="78"/>
      <c r="F7" s="78"/>
      <c r="G7" s="78"/>
      <c r="H7" s="78"/>
      <c r="I7" s="78"/>
      <c r="J7" s="78"/>
      <c r="K7" s="78"/>
      <c r="L7" s="78"/>
      <c r="M7" s="78"/>
      <c r="N7" s="78"/>
      <c r="O7" s="78"/>
      <c r="P7" s="78"/>
      <c r="Q7" s="78"/>
      <c r="R7" s="78"/>
      <c r="S7" s="79"/>
      <c r="T7" s="3"/>
      <c r="U7" s="3"/>
      <c r="V7" s="3"/>
      <c r="W7" s="3"/>
      <c r="X7" s="3"/>
      <c r="Y7" s="3"/>
      <c r="Z7" s="3"/>
      <c r="AA7" s="3"/>
      <c r="AB7" s="3"/>
    </row>
    <row r="8" spans="1:28" x14ac:dyDescent="0.25">
      <c r="A8" s="3"/>
      <c r="B8" s="77"/>
      <c r="C8" s="78"/>
      <c r="D8" s="78"/>
      <c r="E8" s="78"/>
      <c r="F8" s="78"/>
      <c r="G8" s="78"/>
      <c r="H8" s="78"/>
      <c r="I8" s="78"/>
      <c r="J8" s="78"/>
      <c r="K8" s="78"/>
      <c r="L8" s="78"/>
      <c r="M8" s="78"/>
      <c r="N8" s="78"/>
      <c r="O8" s="78"/>
      <c r="P8" s="78"/>
      <c r="Q8" s="78"/>
      <c r="R8" s="78"/>
      <c r="S8" s="79"/>
      <c r="T8" s="3"/>
      <c r="U8" s="3"/>
      <c r="V8" s="3"/>
      <c r="W8" s="3"/>
      <c r="X8" s="3"/>
      <c r="Y8" s="3"/>
      <c r="Z8" s="3"/>
      <c r="AA8" s="3"/>
      <c r="AB8" s="3"/>
    </row>
    <row r="9" spans="1:28" x14ac:dyDescent="0.25">
      <c r="A9" s="3"/>
      <c r="B9" s="77"/>
      <c r="C9" s="78"/>
      <c r="D9" s="78"/>
      <c r="E9" s="78"/>
      <c r="F9" s="78"/>
      <c r="G9" s="78"/>
      <c r="H9" s="78"/>
      <c r="I9" s="78"/>
      <c r="J9" s="78"/>
      <c r="K9" s="78"/>
      <c r="L9" s="78"/>
      <c r="M9" s="78"/>
      <c r="N9" s="78"/>
      <c r="O9" s="78"/>
      <c r="P9" s="78"/>
      <c r="Q9" s="78"/>
      <c r="R9" s="78"/>
      <c r="S9" s="79"/>
      <c r="T9" s="3"/>
      <c r="U9" s="3"/>
      <c r="V9" s="3"/>
      <c r="W9" s="3"/>
      <c r="X9" s="3"/>
      <c r="Y9" s="3"/>
      <c r="Z9" s="3"/>
      <c r="AA9" s="3"/>
      <c r="AB9" s="3"/>
    </row>
    <row r="10" spans="1:28" x14ac:dyDescent="0.25">
      <c r="A10" s="3"/>
      <c r="B10" s="77"/>
      <c r="C10" s="78"/>
      <c r="D10" s="78"/>
      <c r="E10" s="78"/>
      <c r="F10" s="78"/>
      <c r="G10" s="78"/>
      <c r="H10" s="78"/>
      <c r="I10" s="78"/>
      <c r="J10" s="78"/>
      <c r="K10" s="78"/>
      <c r="L10" s="78"/>
      <c r="M10" s="78"/>
      <c r="N10" s="78"/>
      <c r="O10" s="78"/>
      <c r="P10" s="78"/>
      <c r="Q10" s="78"/>
      <c r="R10" s="78"/>
      <c r="S10" s="79"/>
      <c r="T10" s="3"/>
      <c r="U10" s="3"/>
      <c r="V10" s="3"/>
      <c r="W10" s="3"/>
      <c r="X10" s="3"/>
      <c r="Y10" s="3"/>
      <c r="Z10" s="3"/>
      <c r="AA10" s="3"/>
      <c r="AB10" s="3"/>
    </row>
    <row r="11" spans="1:28" x14ac:dyDescent="0.25">
      <c r="A11" s="3"/>
      <c r="B11" s="77"/>
      <c r="C11" s="78"/>
      <c r="D11" s="78"/>
      <c r="E11" s="78"/>
      <c r="F11" s="78"/>
      <c r="G11" s="78"/>
      <c r="H11" s="78"/>
      <c r="I11" s="78"/>
      <c r="J11" s="78"/>
      <c r="K11" s="78"/>
      <c r="L11" s="78"/>
      <c r="M11" s="78"/>
      <c r="N11" s="78"/>
      <c r="O11" s="78"/>
      <c r="P11" s="78"/>
      <c r="Q11" s="78"/>
      <c r="R11" s="78"/>
      <c r="S11" s="79"/>
      <c r="T11" s="3"/>
      <c r="U11" s="3"/>
      <c r="V11" s="3"/>
      <c r="W11" s="3"/>
      <c r="X11" s="3"/>
      <c r="Y11" s="3"/>
      <c r="Z11" s="3"/>
      <c r="AA11" s="3"/>
      <c r="AB11" s="3"/>
    </row>
    <row r="12" spans="1:28" x14ac:dyDescent="0.25">
      <c r="A12" s="3"/>
      <c r="B12" s="77"/>
      <c r="C12" s="78"/>
      <c r="D12" s="78"/>
      <c r="E12" s="78"/>
      <c r="F12" s="78"/>
      <c r="G12" s="78"/>
      <c r="H12" s="78"/>
      <c r="I12" s="78"/>
      <c r="J12" s="78"/>
      <c r="K12" s="78"/>
      <c r="L12" s="78"/>
      <c r="M12" s="78"/>
      <c r="N12" s="78"/>
      <c r="O12" s="78"/>
      <c r="P12" s="78"/>
      <c r="Q12" s="78"/>
      <c r="R12" s="78"/>
      <c r="S12" s="79"/>
      <c r="T12" s="3"/>
      <c r="U12" s="3"/>
      <c r="V12" s="3"/>
      <c r="W12" s="3"/>
      <c r="X12" s="3"/>
      <c r="Y12" s="3"/>
      <c r="Z12" s="3"/>
      <c r="AA12" s="3"/>
      <c r="AB12" s="3"/>
    </row>
    <row r="13" spans="1:28" ht="14.4" thickBot="1" x14ac:dyDescent="0.3">
      <c r="A13" s="3"/>
      <c r="B13" s="77"/>
      <c r="C13" s="78"/>
      <c r="D13" s="78"/>
      <c r="E13" s="78"/>
      <c r="F13" s="78"/>
      <c r="G13" s="78"/>
      <c r="H13" s="78"/>
      <c r="I13" s="78"/>
      <c r="J13" s="78"/>
      <c r="K13" s="78"/>
      <c r="L13" s="78"/>
      <c r="M13" s="78"/>
      <c r="N13" s="78"/>
      <c r="O13" s="78"/>
      <c r="P13" s="78"/>
      <c r="Q13" s="78"/>
      <c r="R13" s="78"/>
      <c r="S13" s="79"/>
      <c r="T13" s="3"/>
      <c r="U13" s="3"/>
      <c r="V13" s="3"/>
      <c r="W13" s="3"/>
      <c r="X13" s="3"/>
      <c r="Y13" s="3"/>
      <c r="Z13" s="3"/>
      <c r="AA13" s="3"/>
      <c r="AB13" s="3"/>
    </row>
    <row r="14" spans="1:28" ht="14.4" thickBot="1" x14ac:dyDescent="0.3">
      <c r="A14" s="3"/>
      <c r="B14" s="19"/>
      <c r="C14" s="20"/>
      <c r="D14" s="20"/>
      <c r="E14" s="20"/>
      <c r="F14" s="20"/>
      <c r="G14" s="20"/>
      <c r="H14" s="20"/>
      <c r="I14" s="20"/>
      <c r="J14" s="20"/>
      <c r="K14" s="20"/>
      <c r="L14" s="20"/>
      <c r="M14" s="20"/>
      <c r="N14" s="20"/>
      <c r="O14" s="20"/>
      <c r="P14" s="20"/>
      <c r="Q14" s="20"/>
      <c r="R14" s="20"/>
      <c r="S14" s="21"/>
      <c r="T14" s="3"/>
      <c r="U14" s="3"/>
      <c r="V14" s="3"/>
      <c r="W14" s="3"/>
      <c r="X14" s="3"/>
      <c r="Y14" s="3"/>
      <c r="Z14" s="3"/>
      <c r="AA14" s="3"/>
      <c r="AB14" s="3"/>
    </row>
    <row r="15" spans="1:28" ht="14.4" thickBot="1" x14ac:dyDescent="0.3">
      <c r="A15" s="3"/>
      <c r="B15" s="22" t="s">
        <v>114</v>
      </c>
      <c r="C15" s="23"/>
      <c r="D15" s="23"/>
      <c r="E15" s="23"/>
      <c r="F15" s="23"/>
      <c r="G15" s="23"/>
      <c r="H15" s="23"/>
      <c r="I15" s="23"/>
      <c r="J15" s="23"/>
      <c r="K15" s="23"/>
      <c r="L15" s="23"/>
      <c r="M15" s="23"/>
      <c r="N15" s="23"/>
      <c r="O15" s="23"/>
      <c r="P15" s="23"/>
      <c r="Q15" s="23"/>
      <c r="R15" s="23"/>
      <c r="S15" s="24"/>
      <c r="T15" s="3"/>
      <c r="U15" s="3"/>
      <c r="V15" s="3"/>
      <c r="W15" s="3"/>
      <c r="X15" s="3"/>
      <c r="Y15" s="3"/>
      <c r="Z15" s="3"/>
      <c r="AA15" s="3"/>
      <c r="AB15" s="3"/>
    </row>
    <row r="16" spans="1:28" x14ac:dyDescent="0.25">
      <c r="A16" s="3"/>
      <c r="B16" s="74" t="s">
        <v>60</v>
      </c>
      <c r="C16" s="75"/>
      <c r="D16" s="75"/>
      <c r="E16" s="75"/>
      <c r="F16" s="75"/>
      <c r="G16" s="75"/>
      <c r="H16" s="75"/>
      <c r="I16" s="75"/>
      <c r="J16" s="75"/>
      <c r="K16" s="75"/>
      <c r="L16" s="75"/>
      <c r="M16" s="75"/>
      <c r="N16" s="75"/>
      <c r="O16" s="75"/>
      <c r="P16" s="75"/>
      <c r="Q16" s="75"/>
      <c r="R16" s="75"/>
      <c r="S16" s="76"/>
      <c r="T16" s="3"/>
      <c r="U16" s="3"/>
      <c r="V16" s="3"/>
      <c r="W16" s="3"/>
      <c r="X16" s="3"/>
      <c r="Y16" s="3"/>
      <c r="Z16" s="3"/>
      <c r="AA16" s="3"/>
      <c r="AB16" s="3"/>
    </row>
    <row r="17" spans="1:28" x14ac:dyDescent="0.25">
      <c r="A17" s="3"/>
      <c r="B17" s="77"/>
      <c r="C17" s="78"/>
      <c r="D17" s="78"/>
      <c r="E17" s="78"/>
      <c r="F17" s="78"/>
      <c r="G17" s="78"/>
      <c r="H17" s="78"/>
      <c r="I17" s="78"/>
      <c r="J17" s="78"/>
      <c r="K17" s="78"/>
      <c r="L17" s="78"/>
      <c r="M17" s="78"/>
      <c r="N17" s="78"/>
      <c r="O17" s="78"/>
      <c r="P17" s="78"/>
      <c r="Q17" s="78"/>
      <c r="R17" s="78"/>
      <c r="S17" s="79"/>
      <c r="T17" s="3"/>
      <c r="U17" s="3"/>
      <c r="V17" s="3"/>
      <c r="W17" s="3"/>
      <c r="X17" s="3"/>
      <c r="Y17" s="3"/>
      <c r="Z17" s="3"/>
      <c r="AA17" s="3"/>
      <c r="AB17" s="3"/>
    </row>
    <row r="18" spans="1:28" ht="14.4" thickBot="1" x14ac:dyDescent="0.3">
      <c r="A18" s="3"/>
      <c r="B18" s="77"/>
      <c r="C18" s="78"/>
      <c r="D18" s="78"/>
      <c r="E18" s="78"/>
      <c r="F18" s="78"/>
      <c r="G18" s="78"/>
      <c r="H18" s="78"/>
      <c r="I18" s="78"/>
      <c r="J18" s="78"/>
      <c r="K18" s="78"/>
      <c r="L18" s="78"/>
      <c r="M18" s="78"/>
      <c r="N18" s="78"/>
      <c r="O18" s="78"/>
      <c r="P18" s="78"/>
      <c r="Q18" s="78"/>
      <c r="R18" s="78"/>
      <c r="S18" s="79"/>
      <c r="T18" s="3"/>
      <c r="U18" s="3"/>
      <c r="V18" s="3"/>
      <c r="W18" s="3"/>
      <c r="X18" s="3"/>
      <c r="Y18" s="3"/>
      <c r="Z18" s="3"/>
      <c r="AA18" s="3"/>
      <c r="AB18" s="3"/>
    </row>
    <row r="19" spans="1:28" ht="14.4" thickBot="1" x14ac:dyDescent="0.3">
      <c r="A19" s="3"/>
      <c r="B19" s="19"/>
      <c r="C19" s="20"/>
      <c r="D19" s="20"/>
      <c r="E19" s="20"/>
      <c r="F19" s="20"/>
      <c r="G19" s="20"/>
      <c r="H19" s="20"/>
      <c r="I19" s="20"/>
      <c r="J19" s="20"/>
      <c r="K19" s="20"/>
      <c r="L19" s="20"/>
      <c r="M19" s="20"/>
      <c r="N19" s="20"/>
      <c r="O19" s="20"/>
      <c r="P19" s="20"/>
      <c r="Q19" s="20"/>
      <c r="R19" s="20"/>
      <c r="S19" s="21"/>
      <c r="T19" s="3"/>
      <c r="U19" s="3"/>
      <c r="V19" s="3"/>
      <c r="W19" s="3"/>
      <c r="X19" s="3"/>
      <c r="Y19" s="3"/>
      <c r="Z19" s="3"/>
      <c r="AA19" s="3"/>
      <c r="AB19" s="3"/>
    </row>
    <row r="20" spans="1:28" ht="14.4" thickBot="1" x14ac:dyDescent="0.3">
      <c r="A20" s="3"/>
      <c r="B20" s="22" t="s">
        <v>59</v>
      </c>
      <c r="C20" s="23"/>
      <c r="D20" s="23"/>
      <c r="E20" s="23"/>
      <c r="F20" s="23"/>
      <c r="G20" s="23"/>
      <c r="H20" s="23"/>
      <c r="I20" s="23"/>
      <c r="J20" s="23"/>
      <c r="K20" s="23"/>
      <c r="L20" s="23"/>
      <c r="M20" s="23"/>
      <c r="N20" s="23"/>
      <c r="O20" s="23"/>
      <c r="P20" s="23"/>
      <c r="Q20" s="23"/>
      <c r="R20" s="23"/>
      <c r="S20" s="24"/>
      <c r="T20" s="3"/>
      <c r="U20" s="3"/>
      <c r="V20" s="3"/>
      <c r="W20" s="3"/>
      <c r="X20" s="3"/>
      <c r="Y20" s="3"/>
      <c r="Z20" s="3"/>
      <c r="AA20" s="3"/>
      <c r="AB20" s="3"/>
    </row>
    <row r="21" spans="1:28" x14ac:dyDescent="0.25">
      <c r="A21" s="3"/>
      <c r="B21" s="25" t="s">
        <v>65</v>
      </c>
      <c r="C21" s="26"/>
      <c r="D21" s="26"/>
      <c r="E21" s="26"/>
      <c r="F21" s="26"/>
      <c r="G21" s="26"/>
      <c r="H21" s="26"/>
      <c r="I21" s="26"/>
      <c r="J21" s="26"/>
      <c r="K21" s="26"/>
      <c r="L21" s="26"/>
      <c r="M21" s="26"/>
      <c r="N21" s="26"/>
      <c r="O21" s="26"/>
      <c r="P21" s="26"/>
      <c r="Q21" s="26"/>
      <c r="R21" s="26"/>
      <c r="S21" s="27"/>
      <c r="T21" s="3"/>
      <c r="U21" s="3"/>
      <c r="V21" s="3"/>
      <c r="W21" s="3"/>
      <c r="X21" s="3"/>
      <c r="Y21" s="3"/>
      <c r="Z21" s="3"/>
      <c r="AA21" s="3"/>
      <c r="AB21" s="3"/>
    </row>
    <row r="22" spans="1:28" x14ac:dyDescent="0.25">
      <c r="A22" s="3"/>
      <c r="B22" s="28"/>
      <c r="C22" s="29" t="s">
        <v>66</v>
      </c>
      <c r="D22" s="30"/>
      <c r="E22" s="30"/>
      <c r="F22" s="30"/>
      <c r="G22" s="30"/>
      <c r="H22" s="30"/>
      <c r="I22" s="30"/>
      <c r="J22" s="30"/>
      <c r="K22" s="30"/>
      <c r="L22" s="30"/>
      <c r="M22" s="30"/>
      <c r="N22" s="30"/>
      <c r="O22" s="30"/>
      <c r="P22" s="30"/>
      <c r="Q22" s="30"/>
      <c r="R22" s="30"/>
      <c r="S22" s="31"/>
      <c r="T22" s="3"/>
      <c r="U22" s="3"/>
      <c r="V22" s="3"/>
      <c r="W22" s="3"/>
      <c r="X22" s="3"/>
      <c r="Y22" s="3"/>
      <c r="Z22" s="3"/>
      <c r="AA22" s="3"/>
      <c r="AB22" s="3"/>
    </row>
    <row r="23" spans="1:28" x14ac:dyDescent="0.25">
      <c r="A23" s="3"/>
      <c r="B23" s="28" t="s">
        <v>64</v>
      </c>
      <c r="C23" s="30"/>
      <c r="D23" s="30"/>
      <c r="E23" s="30"/>
      <c r="F23" s="30"/>
      <c r="G23" s="30"/>
      <c r="H23" s="30"/>
      <c r="I23" s="30"/>
      <c r="J23" s="30"/>
      <c r="K23" s="30"/>
      <c r="L23" s="30"/>
      <c r="M23" s="30"/>
      <c r="N23" s="30"/>
      <c r="O23" s="30"/>
      <c r="P23" s="30"/>
      <c r="Q23" s="30"/>
      <c r="R23" s="30"/>
      <c r="S23" s="31"/>
      <c r="T23" s="3"/>
      <c r="U23" s="3"/>
      <c r="V23" s="3"/>
      <c r="W23" s="3"/>
      <c r="X23" s="3"/>
      <c r="Y23" s="3"/>
      <c r="Z23" s="3"/>
      <c r="AA23" s="3"/>
      <c r="AB23" s="3"/>
    </row>
    <row r="24" spans="1:28" x14ac:dyDescent="0.25">
      <c r="A24" s="3"/>
      <c r="B24" s="28"/>
      <c r="C24" s="29" t="s">
        <v>61</v>
      </c>
      <c r="D24" s="30"/>
      <c r="E24" s="30"/>
      <c r="F24" s="30"/>
      <c r="G24" s="30"/>
      <c r="H24" s="30"/>
      <c r="I24" s="30"/>
      <c r="J24" s="30"/>
      <c r="K24" s="30"/>
      <c r="L24" s="30"/>
      <c r="M24" s="30"/>
      <c r="N24" s="30"/>
      <c r="O24" s="30"/>
      <c r="P24" s="30"/>
      <c r="Q24" s="30"/>
      <c r="R24" s="30"/>
      <c r="S24" s="31"/>
      <c r="T24" s="3"/>
      <c r="U24" s="3"/>
      <c r="V24" s="3"/>
      <c r="W24" s="3"/>
      <c r="X24" s="3"/>
      <c r="Y24" s="3"/>
      <c r="Z24" s="3"/>
      <c r="AA24" s="3"/>
      <c r="AB24" s="3"/>
    </row>
    <row r="25" spans="1:28" x14ac:dyDescent="0.25">
      <c r="A25" s="3"/>
      <c r="B25" s="28" t="s">
        <v>62</v>
      </c>
      <c r="C25" s="30"/>
      <c r="D25" s="30"/>
      <c r="E25" s="30"/>
      <c r="F25" s="30"/>
      <c r="G25" s="30"/>
      <c r="H25" s="30"/>
      <c r="I25" s="30"/>
      <c r="J25" s="30"/>
      <c r="K25" s="30"/>
      <c r="L25" s="30"/>
      <c r="M25" s="30"/>
      <c r="N25" s="30"/>
      <c r="O25" s="30"/>
      <c r="P25" s="30"/>
      <c r="Q25" s="30"/>
      <c r="R25" s="30"/>
      <c r="S25" s="31"/>
      <c r="T25" s="3"/>
      <c r="U25" s="3"/>
      <c r="V25" s="3"/>
      <c r="W25" s="3"/>
      <c r="X25" s="3"/>
      <c r="Y25" s="3"/>
      <c r="Z25" s="3"/>
      <c r="AA25" s="3"/>
      <c r="AB25" s="3"/>
    </row>
    <row r="26" spans="1:28" x14ac:dyDescent="0.25">
      <c r="A26" s="3"/>
      <c r="B26" s="28"/>
      <c r="C26" s="29" t="s">
        <v>63</v>
      </c>
      <c r="D26" s="30"/>
      <c r="E26" s="30"/>
      <c r="F26" s="30"/>
      <c r="G26" s="30"/>
      <c r="H26" s="30"/>
      <c r="I26" s="30"/>
      <c r="J26" s="30"/>
      <c r="K26" s="30"/>
      <c r="L26" s="30"/>
      <c r="M26" s="30"/>
      <c r="N26" s="30"/>
      <c r="O26" s="30"/>
      <c r="P26" s="30"/>
      <c r="Q26" s="30"/>
      <c r="R26" s="30"/>
      <c r="S26" s="31"/>
      <c r="T26" s="3"/>
      <c r="U26" s="3"/>
      <c r="V26" s="3"/>
      <c r="W26" s="3"/>
      <c r="X26" s="3"/>
      <c r="Y26" s="3"/>
      <c r="Z26" s="3"/>
      <c r="AA26" s="3"/>
      <c r="AB26" s="3"/>
    </row>
    <row r="27" spans="1:28" ht="14.4" thickBot="1" x14ac:dyDescent="0.3">
      <c r="A27" s="3"/>
      <c r="B27" s="32"/>
      <c r="C27" s="33"/>
      <c r="D27" s="33"/>
      <c r="E27" s="33"/>
      <c r="F27" s="33"/>
      <c r="G27" s="33"/>
      <c r="H27" s="33"/>
      <c r="I27" s="33"/>
      <c r="J27" s="33"/>
      <c r="K27" s="33"/>
      <c r="L27" s="33"/>
      <c r="M27" s="33"/>
      <c r="N27" s="33"/>
      <c r="O27" s="33"/>
      <c r="P27" s="33"/>
      <c r="Q27" s="33"/>
      <c r="R27" s="33"/>
      <c r="S27" s="34"/>
      <c r="T27" s="3"/>
      <c r="U27" s="3"/>
      <c r="V27" s="3"/>
      <c r="W27" s="3"/>
      <c r="X27" s="3"/>
      <c r="Y27" s="3"/>
      <c r="Z27" s="3"/>
      <c r="AA27" s="3"/>
      <c r="AB27" s="3"/>
    </row>
    <row r="28" spans="1:28"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1:28"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1:28"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1:28"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1:28"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row>
    <row r="33" spans="1:28"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row>
    <row r="34" spans="1:28"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row>
    <row r="35" spans="1:28"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row>
    <row r="36" spans="1:28"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row>
    <row r="37" spans="1:28"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row>
    <row r="38" spans="1:28"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row>
    <row r="39" spans="1:28"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row>
    <row r="40" spans="1:28"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row>
    <row r="41" spans="1:28"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row>
    <row r="42" spans="1:28"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row>
    <row r="43" spans="1:28"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row>
    <row r="44" spans="1:28" x14ac:dyDescent="0.25">
      <c r="B44" s="3"/>
      <c r="C44" s="3"/>
      <c r="D44" s="3"/>
      <c r="E44" s="3"/>
      <c r="F44" s="3"/>
      <c r="G44" s="3"/>
      <c r="H44" s="3"/>
      <c r="I44" s="3"/>
      <c r="J44" s="3"/>
      <c r="K44" s="3"/>
      <c r="L44" s="3"/>
      <c r="M44" s="3"/>
      <c r="N44" s="3"/>
      <c r="O44" s="3"/>
      <c r="P44" s="3"/>
      <c r="Q44" s="3"/>
      <c r="R44" s="3"/>
      <c r="S44" s="3"/>
      <c r="T44" s="3"/>
      <c r="U44" s="3"/>
      <c r="V44" s="3"/>
      <c r="W44" s="3"/>
      <c r="X44" s="3"/>
      <c r="Y44" s="3"/>
      <c r="Z44" s="3"/>
      <c r="AA44" s="3"/>
      <c r="AB44" s="3"/>
    </row>
    <row r="45" spans="1:28" x14ac:dyDescent="0.25">
      <c r="B45" s="3"/>
      <c r="C45" s="3"/>
      <c r="D45" s="3"/>
      <c r="E45" s="3"/>
      <c r="F45" s="3"/>
      <c r="G45" s="3"/>
      <c r="H45" s="3"/>
      <c r="I45" s="3"/>
      <c r="J45" s="3"/>
      <c r="K45" s="3"/>
      <c r="L45" s="3"/>
      <c r="M45" s="3"/>
      <c r="N45" s="3"/>
      <c r="O45" s="3"/>
      <c r="P45" s="3"/>
      <c r="Q45" s="3"/>
      <c r="R45" s="3"/>
      <c r="S45" s="3"/>
      <c r="T45" s="3"/>
      <c r="U45" s="3"/>
      <c r="V45" s="3"/>
      <c r="W45" s="3"/>
      <c r="X45" s="3"/>
      <c r="Y45" s="3"/>
      <c r="Z45" s="3"/>
      <c r="AA45" s="3"/>
      <c r="AB45" s="3"/>
    </row>
    <row r="46" spans="1:28" x14ac:dyDescent="0.25">
      <c r="B46" s="3"/>
      <c r="C46" s="3"/>
      <c r="D46" s="3"/>
      <c r="E46" s="3"/>
      <c r="F46" s="3"/>
      <c r="G46" s="3"/>
      <c r="H46" s="3"/>
      <c r="I46" s="3"/>
      <c r="J46" s="3"/>
      <c r="K46" s="3"/>
      <c r="L46" s="3"/>
      <c r="M46" s="3"/>
      <c r="N46" s="3"/>
      <c r="O46" s="3"/>
      <c r="P46" s="3"/>
      <c r="Q46" s="3"/>
      <c r="R46" s="3"/>
      <c r="S46" s="3"/>
      <c r="T46" s="3"/>
      <c r="U46" s="3"/>
      <c r="V46" s="3"/>
      <c r="W46" s="3"/>
      <c r="X46" s="3"/>
      <c r="Y46" s="3"/>
      <c r="Z46" s="3"/>
      <c r="AA46" s="3"/>
      <c r="AB46" s="3"/>
    </row>
    <row r="47" spans="1:28" x14ac:dyDescent="0.25">
      <c r="B47" s="3"/>
      <c r="C47" s="3"/>
      <c r="D47" s="3"/>
      <c r="E47" s="3"/>
      <c r="F47" s="3"/>
      <c r="G47" s="3"/>
      <c r="H47" s="3"/>
      <c r="I47" s="3"/>
      <c r="J47" s="3"/>
      <c r="K47" s="3"/>
      <c r="L47" s="3"/>
      <c r="M47" s="3"/>
      <c r="N47" s="3"/>
      <c r="O47" s="3"/>
      <c r="P47" s="3"/>
      <c r="Q47" s="3"/>
      <c r="R47" s="3"/>
      <c r="S47" s="3"/>
      <c r="T47" s="3"/>
      <c r="U47" s="3"/>
      <c r="V47" s="3"/>
      <c r="W47" s="3"/>
      <c r="X47" s="3"/>
      <c r="Y47" s="3"/>
      <c r="Z47" s="3"/>
      <c r="AA47" s="3"/>
      <c r="AB47" s="3"/>
    </row>
    <row r="48" spans="1:28" x14ac:dyDescent="0.25">
      <c r="B48" s="3"/>
      <c r="C48" s="3"/>
      <c r="D48" s="3"/>
      <c r="E48" s="3"/>
      <c r="F48" s="3"/>
      <c r="G48" s="3"/>
      <c r="H48" s="3"/>
      <c r="I48" s="3"/>
      <c r="J48" s="3"/>
      <c r="K48" s="3"/>
      <c r="L48" s="3"/>
      <c r="M48" s="3"/>
      <c r="N48" s="3"/>
      <c r="O48" s="3"/>
      <c r="P48" s="3"/>
      <c r="Q48" s="3"/>
      <c r="R48" s="3"/>
      <c r="S48" s="3"/>
      <c r="T48" s="3"/>
      <c r="U48" s="3"/>
      <c r="V48" s="3"/>
      <c r="W48" s="3"/>
      <c r="X48" s="3"/>
      <c r="Y48" s="3"/>
      <c r="Z48" s="3"/>
      <c r="AA48" s="3"/>
      <c r="AB48" s="3"/>
    </row>
    <row r="49" spans="20:28" x14ac:dyDescent="0.25">
      <c r="T49" s="3"/>
      <c r="U49" s="3"/>
      <c r="V49" s="3"/>
      <c r="W49" s="3"/>
      <c r="X49" s="3"/>
      <c r="Y49" s="3"/>
      <c r="Z49" s="3"/>
      <c r="AA49" s="3"/>
      <c r="AB49" s="3"/>
    </row>
  </sheetData>
  <mergeCells count="3">
    <mergeCell ref="B2:S2"/>
    <mergeCell ref="B5:S13"/>
    <mergeCell ref="B16:S18"/>
  </mergeCells>
  <hyperlinks>
    <hyperlink ref="C24" r:id="rId1" display="https://nam04.safelinks.protection.outlook.com/?url=https%3A%2F%2Fwww.eia.gov%2Fconsumption%2Fmanufacturing%2Fdata%2F2014%2F&amp;data=02%7C01%7CJCullen%40appliedenergygroup.com%7Ca25e8d5204b64d44156f08d7f045badc%7Cd11dfc6a833a471284dbfc468665e0e1%7C0%7C0%7C637242054599481322&amp;sdata=ZjExm3jrpkjsvqHr4wytDSCKjdckEXl4WKBI1pI2sYw%3D&amp;reserved=0" xr:uid="{A1C0C48F-2F03-4AFB-8E90-0067E15EC375}"/>
    <hyperlink ref="C26" r:id="rId2" display="https://nam04.safelinks.protection.outlook.com/?url=https%3A%2F%2Fneea.org%2Fresources%2F2014-ifsa-final-report&amp;data=02%7C01%7CJCullen%40appliedenergygroup.com%7Ca25e8d5204b64d44156f08d7f045badc%7Cd11dfc6a833a471284dbfc468665e0e1%7C0%7C0%7C637242054599481322&amp;sdata=98D93h1fTUhxFrFltszrVildTZsZ3rwuSOVGcwYjG48%3D&amp;reserved=0" xr:uid="{52CFCA2E-4F83-4DBE-8668-5E53F8B53C61}"/>
    <hyperlink ref="C22" r:id="rId3" xr:uid="{1916067E-AC00-4AA5-A7CD-48FB705130F8}"/>
  </hyperlinks>
  <pageMargins left="0.7" right="0.7" top="0.75" bottom="0.75" header="0.3" footer="0.3"/>
  <pageSetup orientation="portrait"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E3D703-17FD-46E5-BBE6-B34028E87B2A}">
  <dimension ref="B1:F76"/>
  <sheetViews>
    <sheetView workbookViewId="0">
      <selection activeCell="H40" sqref="H40"/>
    </sheetView>
  </sheetViews>
  <sheetFormatPr defaultRowHeight="13.8" x14ac:dyDescent="0.25"/>
  <cols>
    <col min="3" max="3" width="15.8984375" customWidth="1"/>
    <col min="4" max="4" width="24.59765625" bestFit="1" customWidth="1"/>
    <col min="5" max="6" width="15.8984375" customWidth="1"/>
  </cols>
  <sheetData>
    <row r="1" spans="2:6" ht="14.4" x14ac:dyDescent="0.3">
      <c r="B1" s="62" t="s">
        <v>115</v>
      </c>
      <c r="C1" s="63" t="s">
        <v>26</v>
      </c>
      <c r="D1" s="63" t="s">
        <v>52</v>
      </c>
      <c r="E1" s="63" t="s">
        <v>116</v>
      </c>
      <c r="F1" s="63" t="s">
        <v>117</v>
      </c>
    </row>
    <row r="2" spans="2:6" ht="14.4" x14ac:dyDescent="0.3">
      <c r="B2" s="64" t="str">
        <f>C2&amp;"_"&amp;D2</f>
        <v>WA_Agriculture</v>
      </c>
      <c r="C2" s="65" t="s">
        <v>24</v>
      </c>
      <c r="D2" s="65" t="s">
        <v>8</v>
      </c>
      <c r="E2" s="66">
        <v>23103.186560540558</v>
      </c>
      <c r="F2" s="66">
        <v>117.02238134923719</v>
      </c>
    </row>
    <row r="3" spans="2:6" ht="14.4" x14ac:dyDescent="0.3">
      <c r="B3" s="64" t="str">
        <f t="shared" ref="B3:B66" si="0">C3&amp;"_"&amp;D3</f>
        <v>WA_Mining</v>
      </c>
      <c r="C3" s="65" t="s">
        <v>24</v>
      </c>
      <c r="D3" s="65" t="s">
        <v>9</v>
      </c>
      <c r="E3" s="66">
        <v>637.08421672555949</v>
      </c>
      <c r="F3" s="66">
        <v>7.3453480451967037</v>
      </c>
    </row>
    <row r="4" spans="2:6" ht="14.4" x14ac:dyDescent="0.3">
      <c r="B4" s="64" t="str">
        <f t="shared" si="0"/>
        <v>WA_Food Mfg</v>
      </c>
      <c r="C4" s="65" t="s">
        <v>24</v>
      </c>
      <c r="D4" s="65" t="s">
        <v>10</v>
      </c>
      <c r="E4" s="66">
        <v>16296.2515625</v>
      </c>
      <c r="F4" s="66">
        <v>173.95608526316647</v>
      </c>
    </row>
    <row r="5" spans="2:6" ht="14.4" x14ac:dyDescent="0.3">
      <c r="B5" s="64" t="str">
        <f t="shared" si="0"/>
        <v>WA_Paper Mfg</v>
      </c>
      <c r="C5" s="65" t="s">
        <v>24</v>
      </c>
      <c r="D5" s="65" t="s">
        <v>11</v>
      </c>
      <c r="E5" s="66">
        <v>1660.5</v>
      </c>
      <c r="F5" s="66">
        <v>622.37477986935164</v>
      </c>
    </row>
    <row r="6" spans="2:6" ht="14.4" x14ac:dyDescent="0.3">
      <c r="B6" s="64" t="str">
        <f t="shared" si="0"/>
        <v>WA_Petroleum Refining</v>
      </c>
      <c r="C6" s="65" t="s">
        <v>24</v>
      </c>
      <c r="D6" s="65" t="s">
        <v>12</v>
      </c>
      <c r="E6" s="66">
        <v>540.16</v>
      </c>
      <c r="F6" s="66">
        <v>5.9807101139136669E-2</v>
      </c>
    </row>
    <row r="7" spans="2:6" ht="14.4" x14ac:dyDescent="0.3">
      <c r="B7" s="64" t="str">
        <f t="shared" si="0"/>
        <v>WA_Stone Clay Glass Products</v>
      </c>
      <c r="C7" s="65" t="s">
        <v>24</v>
      </c>
      <c r="D7" s="65" t="s">
        <v>13</v>
      </c>
      <c r="E7" s="66">
        <v>121.8301886792453</v>
      </c>
      <c r="F7" s="66">
        <v>0.79222170577125184</v>
      </c>
    </row>
    <row r="8" spans="2:6" ht="14.4" x14ac:dyDescent="0.3">
      <c r="B8" s="64" t="str">
        <f t="shared" si="0"/>
        <v>WA_Transportation Equipment Mfg</v>
      </c>
      <c r="C8" s="65" t="s">
        <v>24</v>
      </c>
      <c r="D8" s="65" t="s">
        <v>14</v>
      </c>
      <c r="E8" s="66">
        <v>355.13723776223776</v>
      </c>
      <c r="F8" s="66">
        <v>4.2016487968921146</v>
      </c>
    </row>
    <row r="9" spans="2:6" ht="14.4" x14ac:dyDescent="0.3">
      <c r="B9" s="64" t="str">
        <f t="shared" si="0"/>
        <v>WA_Wastewater</v>
      </c>
      <c r="C9" s="65" t="s">
        <v>24</v>
      </c>
      <c r="D9" s="65" t="s">
        <v>15</v>
      </c>
      <c r="E9" s="66">
        <v>523.38421955403089</v>
      </c>
      <c r="F9" s="66">
        <v>18.935148768772155</v>
      </c>
    </row>
    <row r="10" spans="2:6" ht="14.4" x14ac:dyDescent="0.3">
      <c r="B10" s="64" t="str">
        <f t="shared" si="0"/>
        <v>WA_Water</v>
      </c>
      <c r="C10" s="65" t="s">
        <v>24</v>
      </c>
      <c r="D10" s="65" t="s">
        <v>16</v>
      </c>
      <c r="E10" s="66">
        <v>1831.8447684391083</v>
      </c>
      <c r="F10" s="66">
        <v>16.289414943249639</v>
      </c>
    </row>
    <row r="11" spans="2:6" ht="14.4" x14ac:dyDescent="0.3">
      <c r="B11" s="64" t="str">
        <f t="shared" si="0"/>
        <v>WA_Chemical Mfg</v>
      </c>
      <c r="C11" s="65" t="s">
        <v>24</v>
      </c>
      <c r="D11" s="65" t="s">
        <v>17</v>
      </c>
      <c r="E11" s="66">
        <v>606.33999999999992</v>
      </c>
      <c r="F11" s="66">
        <v>0.55045730385112646</v>
      </c>
    </row>
    <row r="12" spans="2:6" ht="14.4" x14ac:dyDescent="0.3">
      <c r="B12" s="64" t="str">
        <f t="shared" si="0"/>
        <v>WA_Electronic Equipment Mfg</v>
      </c>
      <c r="C12" s="65" t="s">
        <v>24</v>
      </c>
      <c r="D12" s="65" t="s">
        <v>18</v>
      </c>
      <c r="E12" s="66">
        <v>3265.1979166666665</v>
      </c>
      <c r="F12" s="66">
        <v>2.6364049052128116</v>
      </c>
    </row>
    <row r="13" spans="2:6" ht="14.4" x14ac:dyDescent="0.3">
      <c r="B13" s="64" t="str">
        <f t="shared" si="0"/>
        <v>WA_Industrial Machinery</v>
      </c>
      <c r="C13" s="65" t="s">
        <v>24</v>
      </c>
      <c r="D13" s="65" t="s">
        <v>19</v>
      </c>
      <c r="E13" s="66">
        <v>1871.9289974210185</v>
      </c>
      <c r="F13" s="66">
        <v>13.491348877057028</v>
      </c>
    </row>
    <row r="14" spans="2:6" ht="14.4" x14ac:dyDescent="0.3">
      <c r="B14" s="64" t="str">
        <f t="shared" si="0"/>
        <v>WA_Lumber Wood Products</v>
      </c>
      <c r="C14" s="65" t="s">
        <v>24</v>
      </c>
      <c r="D14" s="65" t="s">
        <v>20</v>
      </c>
      <c r="E14" s="66">
        <v>922.77155172413791</v>
      </c>
      <c r="F14" s="66">
        <v>6.3273226031330632</v>
      </c>
    </row>
    <row r="15" spans="2:6" ht="14.4" x14ac:dyDescent="0.3">
      <c r="B15" s="64" t="str">
        <f t="shared" si="0"/>
        <v>WA_Metal Mfg</v>
      </c>
      <c r="C15" s="65" t="s">
        <v>24</v>
      </c>
      <c r="D15" s="65" t="s">
        <v>21</v>
      </c>
      <c r="E15" s="66">
        <v>1253.5325814536343</v>
      </c>
      <c r="F15" s="66">
        <v>14.176348695905096</v>
      </c>
    </row>
    <row r="16" spans="2:6" ht="14.4" x14ac:dyDescent="0.3">
      <c r="B16" s="64" t="str">
        <f t="shared" si="0"/>
        <v>WA_Misc. Mfg</v>
      </c>
      <c r="C16" s="65" t="s">
        <v>24</v>
      </c>
      <c r="D16" s="65" t="s">
        <v>22</v>
      </c>
      <c r="E16" s="66">
        <v>2751.0836407715819</v>
      </c>
      <c r="F16" s="66">
        <v>77.794839649070852</v>
      </c>
    </row>
    <row r="17" spans="2:6" ht="14.4" x14ac:dyDescent="0.3">
      <c r="B17" s="64" t="str">
        <f t="shared" si="0"/>
        <v>UT_Agriculture</v>
      </c>
      <c r="C17" s="65" t="s">
        <v>29</v>
      </c>
      <c r="D17" s="65" t="s">
        <v>8</v>
      </c>
      <c r="E17" s="66">
        <v>46085.021276595748</v>
      </c>
      <c r="F17" s="66">
        <v>147.06883655229416</v>
      </c>
    </row>
    <row r="18" spans="2:6" ht="14.4" x14ac:dyDescent="0.3">
      <c r="B18" s="64" t="str">
        <f t="shared" si="0"/>
        <v>UT_Mining</v>
      </c>
      <c r="C18" s="65" t="s">
        <v>29</v>
      </c>
      <c r="D18" s="65" t="s">
        <v>9</v>
      </c>
      <c r="E18" s="66">
        <v>21015.835971899272</v>
      </c>
      <c r="F18" s="66">
        <v>877.55918270919051</v>
      </c>
    </row>
    <row r="19" spans="2:6" ht="14.4" x14ac:dyDescent="0.3">
      <c r="B19" s="64" t="str">
        <f t="shared" si="0"/>
        <v>UT_Food Mfg</v>
      </c>
      <c r="C19" s="65" t="s">
        <v>29</v>
      </c>
      <c r="D19" s="65" t="s">
        <v>10</v>
      </c>
      <c r="E19" s="66">
        <v>10546.607077645422</v>
      </c>
      <c r="F19" s="66">
        <v>543.80381702287991</v>
      </c>
    </row>
    <row r="20" spans="2:6" ht="14.4" x14ac:dyDescent="0.3">
      <c r="B20" s="64" t="str">
        <f t="shared" si="0"/>
        <v>UT_Paper Mfg</v>
      </c>
      <c r="C20" s="65" t="s">
        <v>29</v>
      </c>
      <c r="D20" s="65" t="s">
        <v>11</v>
      </c>
      <c r="E20" s="66">
        <v>1987.827160493827</v>
      </c>
      <c r="F20" s="66">
        <v>280.97996552038956</v>
      </c>
    </row>
    <row r="21" spans="2:6" ht="14.4" x14ac:dyDescent="0.3">
      <c r="B21" s="64" t="str">
        <f t="shared" si="0"/>
        <v>UT_Petroleum Refining</v>
      </c>
      <c r="C21" s="65" t="s">
        <v>29</v>
      </c>
      <c r="D21" s="65" t="s">
        <v>12</v>
      </c>
      <c r="E21" s="66">
        <v>2876.4507042253522</v>
      </c>
      <c r="F21" s="66">
        <v>554.37116964835786</v>
      </c>
    </row>
    <row r="22" spans="2:6" ht="14.4" x14ac:dyDescent="0.3">
      <c r="B22" s="64" t="str">
        <f t="shared" si="0"/>
        <v>UT_Stone Clay Glass Products</v>
      </c>
      <c r="C22" s="65" t="s">
        <v>29</v>
      </c>
      <c r="D22" s="65" t="s">
        <v>13</v>
      </c>
      <c r="E22" s="66">
        <v>9587.5</v>
      </c>
      <c r="F22" s="66">
        <v>331.32204872816999</v>
      </c>
    </row>
    <row r="23" spans="2:6" ht="14.4" x14ac:dyDescent="0.3">
      <c r="B23" s="64" t="str">
        <f t="shared" si="0"/>
        <v>UT_Transportation Equipment Mfg</v>
      </c>
      <c r="C23" s="65" t="s">
        <v>29</v>
      </c>
      <c r="D23" s="65" t="s">
        <v>14</v>
      </c>
      <c r="E23" s="66">
        <v>5801.9755721830979</v>
      </c>
      <c r="F23" s="66">
        <v>399.71568095291741</v>
      </c>
    </row>
    <row r="24" spans="2:6" ht="14.4" x14ac:dyDescent="0.3">
      <c r="B24" s="64" t="str">
        <f t="shared" si="0"/>
        <v>UT_Wastewater</v>
      </c>
      <c r="C24" s="65" t="s">
        <v>29</v>
      </c>
      <c r="D24" s="65" t="s">
        <v>15</v>
      </c>
      <c r="E24" s="66">
        <v>11296.152545103092</v>
      </c>
      <c r="F24" s="66">
        <v>116.82636012416654</v>
      </c>
    </row>
    <row r="25" spans="2:6" ht="14.4" x14ac:dyDescent="0.3">
      <c r="B25" s="64" t="str">
        <f t="shared" si="0"/>
        <v>UT_Water</v>
      </c>
      <c r="C25" s="65" t="s">
        <v>29</v>
      </c>
      <c r="D25" s="65" t="s">
        <v>16</v>
      </c>
      <c r="E25" s="66">
        <v>42110.575225515458</v>
      </c>
      <c r="F25" s="66">
        <v>198.46363199739974</v>
      </c>
    </row>
    <row r="26" spans="2:6" ht="14.4" x14ac:dyDescent="0.3">
      <c r="B26" s="64" t="str">
        <f t="shared" si="0"/>
        <v>UT_Chemical Mfg</v>
      </c>
      <c r="C26" s="65" t="s">
        <v>29</v>
      </c>
      <c r="D26" s="65" t="s">
        <v>17</v>
      </c>
      <c r="E26" s="66">
        <v>10056.018844221106</v>
      </c>
      <c r="F26" s="66">
        <v>784.03462853742053</v>
      </c>
    </row>
    <row r="27" spans="2:6" ht="14.4" x14ac:dyDescent="0.3">
      <c r="B27" s="64" t="str">
        <f t="shared" si="0"/>
        <v>UT_Electronic Equipment Mfg</v>
      </c>
      <c r="C27" s="65" t="s">
        <v>29</v>
      </c>
      <c r="D27" s="65" t="s">
        <v>18</v>
      </c>
      <c r="E27" s="66">
        <v>51247.004651162795</v>
      </c>
      <c r="F27" s="66">
        <v>416.11882361584429</v>
      </c>
    </row>
    <row r="28" spans="2:6" ht="14.4" x14ac:dyDescent="0.3">
      <c r="B28" s="64" t="str">
        <f t="shared" si="0"/>
        <v>UT_Industrial Machinery</v>
      </c>
      <c r="C28" s="65" t="s">
        <v>29</v>
      </c>
      <c r="D28" s="65" t="s">
        <v>19</v>
      </c>
      <c r="E28" s="66">
        <v>18524.013642052567</v>
      </c>
      <c r="F28" s="66">
        <v>142.08444133342064</v>
      </c>
    </row>
    <row r="29" spans="2:6" ht="14.4" x14ac:dyDescent="0.3">
      <c r="B29" s="64" t="str">
        <f t="shared" si="0"/>
        <v>UT_Lumber Wood Products</v>
      </c>
      <c r="C29" s="65" t="s">
        <v>29</v>
      </c>
      <c r="D29" s="65" t="s">
        <v>20</v>
      </c>
      <c r="E29" s="66">
        <v>3845.506917631918</v>
      </c>
      <c r="F29" s="66">
        <v>29.049703900642641</v>
      </c>
    </row>
    <row r="30" spans="2:6" ht="14.4" x14ac:dyDescent="0.3">
      <c r="B30" s="64" t="str">
        <f t="shared" si="0"/>
        <v>UT_Metal Mfg</v>
      </c>
      <c r="C30" s="65" t="s">
        <v>29</v>
      </c>
      <c r="D30" s="65" t="s">
        <v>21</v>
      </c>
      <c r="E30" s="66">
        <v>10014.453177678257</v>
      </c>
      <c r="F30" s="66">
        <v>269.84794051163641</v>
      </c>
    </row>
    <row r="31" spans="2:6" ht="14.4" x14ac:dyDescent="0.3">
      <c r="B31" s="64" t="str">
        <f t="shared" si="0"/>
        <v>UT_Misc. Mfg</v>
      </c>
      <c r="C31" s="65" t="s">
        <v>29</v>
      </c>
      <c r="D31" s="65" t="s">
        <v>22</v>
      </c>
      <c r="E31" s="66">
        <v>43617.498907342655</v>
      </c>
      <c r="F31" s="66">
        <v>922.70263425983001</v>
      </c>
    </row>
    <row r="32" spans="2:6" ht="14.4" x14ac:dyDescent="0.3">
      <c r="B32" s="64" t="str">
        <f t="shared" si="0"/>
        <v>ID_Agriculture</v>
      </c>
      <c r="C32" s="65" t="s">
        <v>30</v>
      </c>
      <c r="D32" s="65" t="s">
        <v>8</v>
      </c>
      <c r="E32" s="66">
        <v>7922.2631474299696</v>
      </c>
      <c r="F32" s="66">
        <v>67.72289042202047</v>
      </c>
    </row>
    <row r="33" spans="2:6" ht="14.4" x14ac:dyDescent="0.3">
      <c r="B33" s="64" t="str">
        <f t="shared" si="0"/>
        <v>ID_Mining</v>
      </c>
      <c r="C33" s="65" t="s">
        <v>30</v>
      </c>
      <c r="D33" s="65" t="s">
        <v>9</v>
      </c>
      <c r="E33" s="66">
        <v>1189.9507474166471</v>
      </c>
      <c r="F33" s="66">
        <v>26.80218810827683</v>
      </c>
    </row>
    <row r="34" spans="2:6" ht="14.4" x14ac:dyDescent="0.3">
      <c r="B34" s="64" t="str">
        <f t="shared" si="0"/>
        <v>ID_Food Mfg</v>
      </c>
      <c r="C34" s="65" t="s">
        <v>30</v>
      </c>
      <c r="D34" s="65" t="s">
        <v>10</v>
      </c>
      <c r="E34" s="66">
        <v>2980.9004549103561</v>
      </c>
      <c r="F34" s="66">
        <v>183.11792254513614</v>
      </c>
    </row>
    <row r="35" spans="2:6" ht="14.4" x14ac:dyDescent="0.3">
      <c r="B35" s="64" t="str">
        <f t="shared" si="0"/>
        <v>ID_Paper Mfg</v>
      </c>
      <c r="C35" s="65" t="s">
        <v>30</v>
      </c>
      <c r="D35" s="65" t="s">
        <v>11</v>
      </c>
      <c r="E35" s="66">
        <v>387.94074074074075</v>
      </c>
      <c r="F35" s="66">
        <v>7.6859004157865058</v>
      </c>
    </row>
    <row r="36" spans="2:6" ht="14.4" x14ac:dyDescent="0.3">
      <c r="B36" s="64" t="str">
        <f t="shared" si="0"/>
        <v>ID_Petroleum Refining</v>
      </c>
      <c r="C36" s="65" t="s">
        <v>30</v>
      </c>
      <c r="D36" s="65" t="s">
        <v>12</v>
      </c>
      <c r="E36" s="66">
        <v>72.872727272727275</v>
      </c>
      <c r="F36" s="66">
        <v>0.27600510837377928</v>
      </c>
    </row>
    <row r="37" spans="2:6" ht="14.4" x14ac:dyDescent="0.3">
      <c r="B37" s="64" t="str">
        <f t="shared" si="0"/>
        <v>ID_Stone Clay Glass Products</v>
      </c>
      <c r="C37" s="65" t="s">
        <v>30</v>
      </c>
      <c r="D37" s="65" t="s">
        <v>13</v>
      </c>
      <c r="E37" s="66">
        <v>180.3677130044843</v>
      </c>
      <c r="F37" s="66">
        <v>12.506907704610214</v>
      </c>
    </row>
    <row r="38" spans="2:6" ht="14.4" x14ac:dyDescent="0.3">
      <c r="B38" s="64" t="str">
        <f t="shared" si="0"/>
        <v>ID_Transportation Equipment Mfg</v>
      </c>
      <c r="C38" s="65" t="s">
        <v>30</v>
      </c>
      <c r="D38" s="65" t="s">
        <v>14</v>
      </c>
      <c r="E38" s="66">
        <v>392.5</v>
      </c>
      <c r="F38" s="66">
        <v>3.493602534845595</v>
      </c>
    </row>
    <row r="39" spans="2:6" ht="14.4" x14ac:dyDescent="0.3">
      <c r="B39" s="64" t="str">
        <f t="shared" si="0"/>
        <v>ID_Wastewater</v>
      </c>
      <c r="C39" s="65" t="s">
        <v>30</v>
      </c>
      <c r="D39" s="65" t="s">
        <v>15</v>
      </c>
      <c r="E39" s="66">
        <v>633.49600282938297</v>
      </c>
      <c r="F39" s="66">
        <v>9.4466528347475371</v>
      </c>
    </row>
    <row r="40" spans="2:6" ht="14.4" x14ac:dyDescent="0.3">
      <c r="B40" s="64" t="str">
        <f t="shared" si="0"/>
        <v>ID_Water</v>
      </c>
      <c r="C40" s="65" t="s">
        <v>30</v>
      </c>
      <c r="D40" s="65" t="s">
        <v>16</v>
      </c>
      <c r="E40" s="66">
        <v>1097.4649063100578</v>
      </c>
      <c r="F40" s="66">
        <v>13.150926536477002</v>
      </c>
    </row>
    <row r="41" spans="2:6" ht="14.4" x14ac:dyDescent="0.3">
      <c r="B41" s="64" t="str">
        <f t="shared" si="0"/>
        <v>ID_Chemical Mfg</v>
      </c>
      <c r="C41" s="65" t="s">
        <v>30</v>
      </c>
      <c r="D41" s="65" t="s">
        <v>17</v>
      </c>
      <c r="E41" s="66">
        <v>474.439642903351</v>
      </c>
      <c r="F41" s="66">
        <v>52.112905975784521</v>
      </c>
    </row>
    <row r="42" spans="2:6" ht="14.4" x14ac:dyDescent="0.3">
      <c r="B42" s="64" t="str">
        <f t="shared" si="0"/>
        <v>ID_Electronic Equipment Mfg</v>
      </c>
      <c r="C42" s="65" t="s">
        <v>30</v>
      </c>
      <c r="D42" s="65" t="s">
        <v>18</v>
      </c>
      <c r="E42" s="66">
        <v>6771.95</v>
      </c>
      <c r="F42" s="66">
        <v>1.3367281019416331</v>
      </c>
    </row>
    <row r="43" spans="2:6" ht="14.4" x14ac:dyDescent="0.3">
      <c r="B43" s="64" t="str">
        <f t="shared" si="0"/>
        <v>ID_Industrial Machinery</v>
      </c>
      <c r="C43" s="65" t="s">
        <v>30</v>
      </c>
      <c r="D43" s="65" t="s">
        <v>19</v>
      </c>
      <c r="E43" s="66">
        <v>1284.5685483870968</v>
      </c>
      <c r="F43" s="66">
        <v>6.8514884223633867</v>
      </c>
    </row>
    <row r="44" spans="2:6" ht="14.4" x14ac:dyDescent="0.3">
      <c r="B44" s="64" t="str">
        <f t="shared" si="0"/>
        <v>ID_Lumber Wood Products</v>
      </c>
      <c r="C44" s="65" t="s">
        <v>30</v>
      </c>
      <c r="D44" s="65" t="s">
        <v>20</v>
      </c>
      <c r="E44" s="66">
        <v>1048.6317987421385</v>
      </c>
      <c r="F44" s="66">
        <v>9.3496383117137345</v>
      </c>
    </row>
    <row r="45" spans="2:6" ht="14.4" x14ac:dyDescent="0.3">
      <c r="B45" s="64" t="str">
        <f t="shared" si="0"/>
        <v>ID_Metal Mfg</v>
      </c>
      <c r="C45" s="65" t="s">
        <v>30</v>
      </c>
      <c r="D45" s="65" t="s">
        <v>21</v>
      </c>
      <c r="E45" s="66">
        <v>546.03271812080538</v>
      </c>
      <c r="F45" s="66">
        <v>6.2226711821642855</v>
      </c>
    </row>
    <row r="46" spans="2:6" ht="14.4" x14ac:dyDescent="0.3">
      <c r="B46" s="64" t="str">
        <f t="shared" si="0"/>
        <v>ID_Misc. Mfg</v>
      </c>
      <c r="C46" s="65" t="s">
        <v>30</v>
      </c>
      <c r="D46" s="65" t="s">
        <v>22</v>
      </c>
      <c r="E46" s="66">
        <v>575.56455038942647</v>
      </c>
      <c r="F46" s="66">
        <v>16.653332612222904</v>
      </c>
    </row>
    <row r="47" spans="2:6" ht="14.4" x14ac:dyDescent="0.3">
      <c r="B47" s="64" t="str">
        <f t="shared" si="0"/>
        <v>CA_Agriculture</v>
      </c>
      <c r="C47" s="65" t="s">
        <v>31</v>
      </c>
      <c r="D47" s="65" t="s">
        <v>8</v>
      </c>
      <c r="E47" s="66">
        <v>3978.9947368421053</v>
      </c>
      <c r="F47" s="66">
        <v>13.236964182708242</v>
      </c>
    </row>
    <row r="48" spans="2:6" ht="14.4" x14ac:dyDescent="0.3">
      <c r="B48" s="64" t="str">
        <f t="shared" si="0"/>
        <v>CA_Mining</v>
      </c>
      <c r="C48" s="65" t="s">
        <v>31</v>
      </c>
      <c r="D48" s="65" t="s">
        <v>9</v>
      </c>
      <c r="E48" s="66">
        <v>167.81052631578947</v>
      </c>
      <c r="F48" s="66">
        <v>0.49411809502157694</v>
      </c>
    </row>
    <row r="49" spans="2:6" ht="14.4" x14ac:dyDescent="0.3">
      <c r="B49" s="64" t="str">
        <f t="shared" si="0"/>
        <v>CA_Food Mfg</v>
      </c>
      <c r="C49" s="65" t="s">
        <v>31</v>
      </c>
      <c r="D49" s="65" t="s">
        <v>10</v>
      </c>
      <c r="E49" s="66">
        <v>339.1652173913044</v>
      </c>
      <c r="F49" s="66">
        <v>44.060151795513583</v>
      </c>
    </row>
    <row r="50" spans="2:6" ht="14.4" x14ac:dyDescent="0.3">
      <c r="B50" s="64" t="str">
        <f t="shared" si="0"/>
        <v>CA_Paper Mfg</v>
      </c>
      <c r="C50" s="65" t="s">
        <v>31</v>
      </c>
      <c r="D50" s="65" t="s">
        <v>11</v>
      </c>
      <c r="E50" s="66">
        <v>8.6349624060150383</v>
      </c>
      <c r="F50" s="66">
        <v>5.0223048322445571E-3</v>
      </c>
    </row>
    <row r="51" spans="2:6" ht="14.4" x14ac:dyDescent="0.3">
      <c r="B51" s="64" t="str">
        <f t="shared" si="0"/>
        <v>CA_Petroleum Refining</v>
      </c>
      <c r="C51" s="65" t="s">
        <v>31</v>
      </c>
      <c r="D51" s="65" t="s">
        <v>12</v>
      </c>
      <c r="E51" s="66">
        <v>23</v>
      </c>
      <c r="F51" s="66">
        <v>9.0191348702902241E-2</v>
      </c>
    </row>
    <row r="52" spans="2:6" ht="14.4" x14ac:dyDescent="0.3">
      <c r="B52" s="64" t="str">
        <f t="shared" si="0"/>
        <v>CA_Stone Clay Glass Products</v>
      </c>
      <c r="C52" s="65" t="s">
        <v>31</v>
      </c>
      <c r="D52" s="65" t="s">
        <v>13</v>
      </c>
      <c r="E52" s="66">
        <v>523.2136363636364</v>
      </c>
      <c r="F52" s="66">
        <v>0.31788983136194299</v>
      </c>
    </row>
    <row r="53" spans="2:6" ht="14.4" x14ac:dyDescent="0.3">
      <c r="B53" s="64" t="str">
        <f t="shared" si="0"/>
        <v>CA_Transportation Equipment Mfg</v>
      </c>
      <c r="C53" s="65" t="s">
        <v>31</v>
      </c>
      <c r="D53" s="65" t="s">
        <v>14</v>
      </c>
      <c r="E53" s="66">
        <v>56.666666666666671</v>
      </c>
      <c r="F53" s="66">
        <v>0.27044165899388189</v>
      </c>
    </row>
    <row r="54" spans="2:6" ht="14.4" x14ac:dyDescent="0.3">
      <c r="B54" s="64" t="str">
        <f t="shared" si="0"/>
        <v>CA_Wastewater</v>
      </c>
      <c r="C54" s="65" t="s">
        <v>31</v>
      </c>
      <c r="D54" s="65" t="s">
        <v>15</v>
      </c>
      <c r="E54" s="66">
        <v>872.16140350877197</v>
      </c>
      <c r="F54" s="66">
        <v>1.0914014759988921</v>
      </c>
    </row>
    <row r="55" spans="2:6" ht="14.4" x14ac:dyDescent="0.3">
      <c r="B55" s="64" t="str">
        <f t="shared" si="0"/>
        <v>CA_Water</v>
      </c>
      <c r="C55" s="65" t="s">
        <v>31</v>
      </c>
      <c r="D55" s="65" t="s">
        <v>16</v>
      </c>
      <c r="E55" s="66">
        <v>1730.6952850877194</v>
      </c>
      <c r="F55" s="66">
        <v>2.5143181492728126</v>
      </c>
    </row>
    <row r="56" spans="2:6" ht="14.4" x14ac:dyDescent="0.3">
      <c r="B56" s="64" t="str">
        <f t="shared" si="0"/>
        <v>CA_Chemical Mfg</v>
      </c>
      <c r="C56" s="65" t="s">
        <v>31</v>
      </c>
      <c r="D56" s="65" t="s">
        <v>17</v>
      </c>
      <c r="E56" s="66">
        <v>24.076923076923077</v>
      </c>
      <c r="F56" s="66">
        <v>0.2039171337943915</v>
      </c>
    </row>
    <row r="57" spans="2:6" ht="14.4" x14ac:dyDescent="0.3">
      <c r="B57" s="64" t="str">
        <f t="shared" si="0"/>
        <v>CA_Electronic Equipment Mfg</v>
      </c>
      <c r="C57" s="65" t="s">
        <v>31</v>
      </c>
      <c r="D57" s="65" t="s">
        <v>18</v>
      </c>
      <c r="E57" s="66">
        <v>634.81111111111113</v>
      </c>
      <c r="F57" s="66">
        <v>2.1151174128151076</v>
      </c>
    </row>
    <row r="58" spans="2:6" ht="14.4" x14ac:dyDescent="0.3">
      <c r="B58" s="64" t="str">
        <f t="shared" si="0"/>
        <v>CA_Industrial Machinery</v>
      </c>
      <c r="C58" s="65" t="s">
        <v>31</v>
      </c>
      <c r="D58" s="65" t="s">
        <v>19</v>
      </c>
      <c r="E58" s="66">
        <v>157.64736842105262</v>
      </c>
      <c r="F58" s="66">
        <v>0.3665273863806528</v>
      </c>
    </row>
    <row r="59" spans="2:6" ht="14.4" x14ac:dyDescent="0.3">
      <c r="B59" s="64" t="str">
        <f t="shared" si="0"/>
        <v>CA_Lumber Wood Products</v>
      </c>
      <c r="C59" s="65" t="s">
        <v>31</v>
      </c>
      <c r="D59" s="65" t="s">
        <v>20</v>
      </c>
      <c r="E59" s="66">
        <v>1073.939393939394</v>
      </c>
      <c r="F59" s="66">
        <v>14.864163630379403</v>
      </c>
    </row>
    <row r="60" spans="2:6" ht="14.4" x14ac:dyDescent="0.3">
      <c r="B60" s="64" t="str">
        <f t="shared" si="0"/>
        <v>CA_Metal Mfg</v>
      </c>
      <c r="C60" s="65" t="s">
        <v>31</v>
      </c>
      <c r="D60" s="65" t="s">
        <v>21</v>
      </c>
      <c r="E60" s="66">
        <v>49.663398692810453</v>
      </c>
      <c r="F60" s="66">
        <v>0.18210898335546513</v>
      </c>
    </row>
    <row r="61" spans="2:6" ht="14.4" x14ac:dyDescent="0.3">
      <c r="B61" s="64" t="str">
        <f t="shared" si="0"/>
        <v>CA_Misc. Mfg</v>
      </c>
      <c r="C61" s="65" t="s">
        <v>31</v>
      </c>
      <c r="D61" s="65" t="s">
        <v>22</v>
      </c>
      <c r="E61" s="66">
        <v>401.25554655870445</v>
      </c>
      <c r="F61" s="66">
        <v>0.35816073086199934</v>
      </c>
    </row>
    <row r="62" spans="2:6" ht="14.4" x14ac:dyDescent="0.3">
      <c r="B62" s="64" t="str">
        <f t="shared" si="0"/>
        <v>WY_Agriculture</v>
      </c>
      <c r="C62" s="65" t="s">
        <v>28</v>
      </c>
      <c r="D62" s="65" t="s">
        <v>8</v>
      </c>
      <c r="E62" s="66">
        <v>7068.6817746098068</v>
      </c>
      <c r="F62" s="66">
        <v>13.25450050433837</v>
      </c>
    </row>
    <row r="63" spans="2:6" ht="14.4" x14ac:dyDescent="0.3">
      <c r="B63" s="64" t="str">
        <f t="shared" si="0"/>
        <v>WY_Mining</v>
      </c>
      <c r="C63" s="65" t="s">
        <v>28</v>
      </c>
      <c r="D63" s="65" t="s">
        <v>9</v>
      </c>
      <c r="E63" s="66">
        <v>47859.045357245195</v>
      </c>
      <c r="F63" s="66">
        <v>4831.683504507917</v>
      </c>
    </row>
    <row r="64" spans="2:6" ht="14.4" x14ac:dyDescent="0.3">
      <c r="B64" s="64" t="str">
        <f t="shared" si="0"/>
        <v>WY_Food Mfg</v>
      </c>
      <c r="C64" s="65" t="s">
        <v>28</v>
      </c>
      <c r="D64" s="65" t="s">
        <v>10</v>
      </c>
      <c r="E64" s="66">
        <v>412.49056603773585</v>
      </c>
      <c r="F64" s="66">
        <v>27.561645303176956</v>
      </c>
    </row>
    <row r="65" spans="2:6" ht="14.4" x14ac:dyDescent="0.3">
      <c r="B65" s="64" t="str">
        <f t="shared" si="0"/>
        <v>WY_Paper Mfg</v>
      </c>
      <c r="C65" s="65" t="s">
        <v>28</v>
      </c>
      <c r="D65" s="65" t="s">
        <v>11</v>
      </c>
      <c r="E65" s="66">
        <v>11.659915611814347</v>
      </c>
      <c r="F65" s="66">
        <v>1.386032762861332E-2</v>
      </c>
    </row>
    <row r="66" spans="2:6" ht="14.4" x14ac:dyDescent="0.3">
      <c r="B66" s="64" t="str">
        <f t="shared" si="0"/>
        <v>WY_Petroleum Refining</v>
      </c>
      <c r="C66" s="65" t="s">
        <v>28</v>
      </c>
      <c r="D66" s="65" t="s">
        <v>12</v>
      </c>
      <c r="E66" s="66">
        <v>1417.5</v>
      </c>
      <c r="F66" s="66">
        <v>366.18884612266407</v>
      </c>
    </row>
    <row r="67" spans="2:6" ht="14.4" x14ac:dyDescent="0.3">
      <c r="B67" s="64" t="str">
        <f t="shared" ref="B67:B76" si="1">C67&amp;"_"&amp;D67</f>
        <v>WY_Stone Clay Glass Products</v>
      </c>
      <c r="C67" s="65" t="s">
        <v>28</v>
      </c>
      <c r="D67" s="65" t="s">
        <v>13</v>
      </c>
      <c r="E67" s="66">
        <v>784.88607594936718</v>
      </c>
      <c r="F67" s="66">
        <v>159.09891775704523</v>
      </c>
    </row>
    <row r="68" spans="2:6" ht="14.4" x14ac:dyDescent="0.3">
      <c r="B68" s="64" t="str">
        <f t="shared" si="1"/>
        <v>WY_Transportation Equipment Mfg</v>
      </c>
      <c r="C68" s="65" t="s">
        <v>28</v>
      </c>
      <c r="D68" s="65" t="s">
        <v>14</v>
      </c>
      <c r="E68" s="66">
        <v>435</v>
      </c>
      <c r="F68" s="66">
        <v>15.864936935466613</v>
      </c>
    </row>
    <row r="69" spans="2:6" ht="14.4" x14ac:dyDescent="0.3">
      <c r="B69" s="64" t="str">
        <f t="shared" si="1"/>
        <v>WY_Wastewater</v>
      </c>
      <c r="C69" s="65" t="s">
        <v>28</v>
      </c>
      <c r="D69" s="65" t="s">
        <v>15</v>
      </c>
      <c r="E69" s="66">
        <v>2002.7712477396021</v>
      </c>
      <c r="F69" s="66">
        <v>21.865137718977518</v>
      </c>
    </row>
    <row r="70" spans="2:6" ht="14.4" x14ac:dyDescent="0.3">
      <c r="B70" s="64" t="str">
        <f t="shared" si="1"/>
        <v>WY_Water</v>
      </c>
      <c r="C70" s="65" t="s">
        <v>28</v>
      </c>
      <c r="D70" s="65" t="s">
        <v>16</v>
      </c>
      <c r="E70" s="66">
        <v>5468.436276436827</v>
      </c>
      <c r="F70" s="66">
        <v>32.310858692341725</v>
      </c>
    </row>
    <row r="71" spans="2:6" ht="14.4" x14ac:dyDescent="0.3">
      <c r="B71" s="64" t="str">
        <f t="shared" si="1"/>
        <v>WY_Chemical Mfg</v>
      </c>
      <c r="C71" s="65" t="s">
        <v>28</v>
      </c>
      <c r="D71" s="65" t="s">
        <v>17</v>
      </c>
      <c r="E71" s="66">
        <v>2625.6129032258063</v>
      </c>
      <c r="F71" s="66">
        <v>475.13897678535693</v>
      </c>
    </row>
    <row r="72" spans="2:6" ht="14.4" x14ac:dyDescent="0.3">
      <c r="B72" s="64" t="str">
        <f t="shared" si="1"/>
        <v>WY_Electronic Equipment Mfg</v>
      </c>
      <c r="C72" s="65" t="s">
        <v>28</v>
      </c>
      <c r="D72" s="65" t="s">
        <v>18</v>
      </c>
      <c r="E72" s="66">
        <v>4050.6666666666661</v>
      </c>
      <c r="F72" s="66">
        <v>2.1524661457976793</v>
      </c>
    </row>
    <row r="73" spans="2:6" ht="14.4" x14ac:dyDescent="0.3">
      <c r="B73" s="64" t="str">
        <f t="shared" si="1"/>
        <v>WY_Industrial Machinery</v>
      </c>
      <c r="C73" s="65" t="s">
        <v>28</v>
      </c>
      <c r="D73" s="65" t="s">
        <v>19</v>
      </c>
      <c r="E73" s="66">
        <v>4852.1983091787442</v>
      </c>
      <c r="F73" s="66">
        <v>25.252173841660163</v>
      </c>
    </row>
    <row r="74" spans="2:6" ht="14.4" x14ac:dyDescent="0.3">
      <c r="B74" s="64" t="str">
        <f t="shared" si="1"/>
        <v>WY_Lumber Wood Products</v>
      </c>
      <c r="C74" s="65" t="s">
        <v>28</v>
      </c>
      <c r="D74" s="65" t="s">
        <v>20</v>
      </c>
      <c r="E74" s="66">
        <v>681.27169076751943</v>
      </c>
      <c r="F74" s="66">
        <v>3.645176092710849</v>
      </c>
    </row>
    <row r="75" spans="2:6" ht="14.4" x14ac:dyDescent="0.3">
      <c r="B75" s="64" t="str">
        <f t="shared" si="1"/>
        <v>WY_Metal Mfg</v>
      </c>
      <c r="C75" s="65" t="s">
        <v>28</v>
      </c>
      <c r="D75" s="65" t="s">
        <v>21</v>
      </c>
      <c r="E75" s="66">
        <v>1431.4106557377049</v>
      </c>
      <c r="F75" s="66">
        <v>35.741203209671845</v>
      </c>
    </row>
    <row r="76" spans="2:6" ht="14.4" x14ac:dyDescent="0.3">
      <c r="B76" s="64" t="str">
        <f t="shared" si="1"/>
        <v>WY_Misc. Mfg</v>
      </c>
      <c r="C76" s="65" t="s">
        <v>28</v>
      </c>
      <c r="D76" s="65" t="s">
        <v>22</v>
      </c>
      <c r="E76" s="66">
        <v>2492.8961805809618</v>
      </c>
      <c r="F76" s="66">
        <v>31.086973447766898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056A98-8F6F-482A-8BFD-25FB17AA4370}">
  <sheetPr>
    <tabColor theme="7" tint="-0.499984740745262"/>
  </sheetPr>
  <dimension ref="A1:Y630"/>
  <sheetViews>
    <sheetView zoomScale="55" zoomScaleNormal="55" workbookViewId="0">
      <selection activeCell="I13" sqref="I13"/>
    </sheetView>
  </sheetViews>
  <sheetFormatPr defaultRowHeight="13.8" x14ac:dyDescent="0.25"/>
  <cols>
    <col min="1" max="1" width="14.59765625" customWidth="1"/>
    <col min="2" max="2" width="26" customWidth="1"/>
    <col min="3" max="4" width="14.59765625" customWidth="1"/>
    <col min="5" max="5" width="1.296875" customWidth="1"/>
    <col min="6" max="6" width="14.59765625" customWidth="1"/>
    <col min="7" max="7" width="26" customWidth="1"/>
    <col min="8" max="9" width="14.59765625" customWidth="1"/>
    <col min="10" max="10" width="1.296875" customWidth="1"/>
    <col min="11" max="11" width="14.59765625" customWidth="1"/>
    <col min="12" max="12" width="26" customWidth="1"/>
    <col min="13" max="14" width="14.59765625" customWidth="1"/>
    <col min="15" max="15" width="1.296875" customWidth="1"/>
    <col min="16" max="16" width="14.59765625" customWidth="1"/>
    <col min="17" max="17" width="26" customWidth="1"/>
    <col min="18" max="19" width="14.59765625" customWidth="1"/>
    <col min="20" max="20" width="1.296875" customWidth="1"/>
    <col min="21" max="21" width="14.59765625" customWidth="1"/>
    <col min="22" max="22" width="26" customWidth="1"/>
    <col min="23" max="24" width="14.59765625" customWidth="1"/>
    <col min="25" max="25" width="1.296875" customWidth="1"/>
  </cols>
  <sheetData>
    <row r="1" spans="1:25" ht="21" thickBot="1" x14ac:dyDescent="0.4">
      <c r="A1" s="85" t="s">
        <v>67</v>
      </c>
      <c r="B1" s="86"/>
      <c r="C1" s="86"/>
      <c r="D1" s="86"/>
      <c r="E1" s="35"/>
      <c r="F1" s="87" t="s">
        <v>68</v>
      </c>
      <c r="G1" s="87"/>
      <c r="H1" s="87"/>
      <c r="I1" s="87"/>
      <c r="J1" s="35"/>
      <c r="K1" s="88" t="s">
        <v>69</v>
      </c>
      <c r="L1" s="88"/>
      <c r="M1" s="88"/>
      <c r="N1" s="88"/>
      <c r="O1" s="35"/>
      <c r="P1" s="89" t="s">
        <v>70</v>
      </c>
      <c r="Q1" s="89"/>
      <c r="R1" s="89"/>
      <c r="S1" s="89"/>
      <c r="T1" s="35"/>
      <c r="U1" s="90" t="s">
        <v>71</v>
      </c>
      <c r="V1" s="90"/>
      <c r="W1" s="90"/>
      <c r="X1" s="91"/>
      <c r="Y1" s="36"/>
    </row>
    <row r="2" spans="1:25" ht="15.6" thickBot="1" x14ac:dyDescent="0.3">
      <c r="A2" s="80" t="s">
        <v>8</v>
      </c>
      <c r="B2" s="80"/>
      <c r="C2" s="80"/>
      <c r="D2" s="80"/>
      <c r="E2" s="36"/>
      <c r="F2" s="80" t="s">
        <v>8</v>
      </c>
      <c r="G2" s="80"/>
      <c r="H2" s="80"/>
      <c r="I2" s="80"/>
      <c r="J2" s="36"/>
      <c r="K2" s="80" t="s">
        <v>8</v>
      </c>
      <c r="L2" s="80"/>
      <c r="M2" s="80"/>
      <c r="N2" s="80"/>
      <c r="O2" s="36"/>
      <c r="P2" s="80" t="s">
        <v>8</v>
      </c>
      <c r="Q2" s="80"/>
      <c r="R2" s="80"/>
      <c r="S2" s="80"/>
      <c r="T2" s="36"/>
      <c r="U2" s="80" t="s">
        <v>8</v>
      </c>
      <c r="V2" s="80"/>
      <c r="W2" s="80"/>
      <c r="X2" s="80"/>
      <c r="Y2" s="36"/>
    </row>
    <row r="3" spans="1:25" ht="14.4" thickTop="1" x14ac:dyDescent="0.25">
      <c r="A3" s="49"/>
      <c r="B3" s="50"/>
      <c r="C3" s="51" t="s">
        <v>8</v>
      </c>
      <c r="D3" s="49"/>
      <c r="E3" s="36"/>
      <c r="F3" s="49"/>
      <c r="G3" s="50"/>
      <c r="H3" s="51" t="s">
        <v>8</v>
      </c>
      <c r="I3" s="49"/>
      <c r="J3" s="36"/>
      <c r="K3" s="49"/>
      <c r="L3" s="50"/>
      <c r="M3" s="51" t="s">
        <v>8</v>
      </c>
      <c r="N3" s="49"/>
      <c r="O3" s="36"/>
      <c r="P3" s="49"/>
      <c r="Q3" s="50"/>
      <c r="R3" s="51" t="s">
        <v>8</v>
      </c>
      <c r="S3" s="49"/>
      <c r="T3" s="36"/>
      <c r="U3" s="49"/>
      <c r="V3" s="50"/>
      <c r="W3" s="51" t="s">
        <v>8</v>
      </c>
      <c r="X3" s="49"/>
      <c r="Y3" s="36"/>
    </row>
    <row r="4" spans="1:25" x14ac:dyDescent="0.25">
      <c r="A4" s="49"/>
      <c r="B4" s="53" t="s">
        <v>72</v>
      </c>
      <c r="C4" s="70">
        <f>INDEX('Control Totals'!$F$2:$F$76,MATCH(LEFT(A$1,2)&amp;"_"&amp;C3,'Control Totals'!$B$2:$B$76,0))</f>
        <v>147.06883655229416</v>
      </c>
      <c r="D4" s="49"/>
      <c r="E4" s="36"/>
      <c r="F4" s="49"/>
      <c r="G4" s="53" t="s">
        <v>72</v>
      </c>
      <c r="H4" s="70">
        <f>INDEX('Control Totals'!$F$2:$F$76,MATCH(LEFT(F$1,2)&amp;"_"&amp;H3,'Control Totals'!$B$2:$B$76,0))</f>
        <v>117.02238134923719</v>
      </c>
      <c r="I4" s="49"/>
      <c r="J4" s="36"/>
      <c r="K4" s="49"/>
      <c r="L4" s="53" t="s">
        <v>72</v>
      </c>
      <c r="M4" s="70">
        <f>INDEX('Control Totals'!$F$2:$F$76,MATCH(LEFT(K$1,2)&amp;"_"&amp;M3,'Control Totals'!$B$2:$B$76,0))</f>
        <v>13.25450050433837</v>
      </c>
      <c r="N4" s="49"/>
      <c r="O4" s="36"/>
      <c r="P4" s="49"/>
      <c r="Q4" s="53" t="s">
        <v>72</v>
      </c>
      <c r="R4" s="70">
        <f>INDEX('Control Totals'!$F$2:$F$76,MATCH(LEFT(P$1,2)&amp;"_"&amp;R3,'Control Totals'!$B$2:$B$76,0))</f>
        <v>67.72289042202047</v>
      </c>
      <c r="S4" s="49"/>
      <c r="T4" s="36"/>
      <c r="U4" s="49"/>
      <c r="V4" s="53" t="s">
        <v>72</v>
      </c>
      <c r="W4" s="70">
        <f>INDEX('Control Totals'!$F$2:$F$76,MATCH(LEFT(U$1,2)&amp;"_"&amp;W3,'Control Totals'!$B$2:$B$76,0))</f>
        <v>13.236964182708242</v>
      </c>
      <c r="X4" s="49"/>
      <c r="Y4" s="36"/>
    </row>
    <row r="5" spans="1:25" ht="15.45" customHeight="1" x14ac:dyDescent="0.25">
      <c r="A5" s="49"/>
      <c r="B5" s="52"/>
      <c r="C5" s="55"/>
      <c r="D5" s="49"/>
      <c r="E5" s="36"/>
      <c r="F5" s="49"/>
      <c r="G5" s="52"/>
      <c r="H5" s="55"/>
      <c r="I5" s="49"/>
      <c r="J5" s="36"/>
      <c r="K5" s="49"/>
      <c r="L5" s="52"/>
      <c r="M5" s="55"/>
      <c r="N5" s="49"/>
      <c r="O5" s="36"/>
      <c r="P5" s="49"/>
      <c r="Q5" s="52"/>
      <c r="R5" s="55"/>
      <c r="S5" s="49"/>
      <c r="T5" s="36"/>
      <c r="U5" s="49"/>
      <c r="V5" s="52"/>
      <c r="W5" s="55"/>
      <c r="X5" s="49"/>
      <c r="Y5" s="36"/>
    </row>
    <row r="6" spans="1:25" ht="14.4" thickBot="1" x14ac:dyDescent="0.3">
      <c r="A6" s="81" t="s">
        <v>92</v>
      </c>
      <c r="B6" s="81"/>
      <c r="C6" s="81"/>
      <c r="D6" s="81"/>
      <c r="E6" s="36"/>
      <c r="F6" s="81" t="s">
        <v>92</v>
      </c>
      <c r="G6" s="81"/>
      <c r="H6" s="81"/>
      <c r="I6" s="81"/>
      <c r="J6" s="36"/>
      <c r="K6" s="81" t="s">
        <v>92</v>
      </c>
      <c r="L6" s="81"/>
      <c r="M6" s="81"/>
      <c r="N6" s="81"/>
      <c r="O6" s="36"/>
      <c r="P6" s="81" t="s">
        <v>92</v>
      </c>
      <c r="Q6" s="81"/>
      <c r="R6" s="81"/>
      <c r="S6" s="81"/>
      <c r="T6" s="36"/>
      <c r="U6" s="81" t="s">
        <v>92</v>
      </c>
      <c r="V6" s="81"/>
      <c r="W6" s="81"/>
      <c r="X6" s="81"/>
      <c r="Y6" s="36"/>
    </row>
    <row r="7" spans="1:25" ht="14.4" thickTop="1" x14ac:dyDescent="0.25">
      <c r="A7" s="82" t="s">
        <v>32</v>
      </c>
      <c r="B7" s="83" t="s">
        <v>51</v>
      </c>
      <c r="C7" s="83" t="s">
        <v>73</v>
      </c>
      <c r="D7" s="41" t="s">
        <v>74</v>
      </c>
      <c r="E7" s="36"/>
      <c r="F7" s="82" t="s">
        <v>32</v>
      </c>
      <c r="G7" s="83" t="s">
        <v>51</v>
      </c>
      <c r="H7" s="83" t="s">
        <v>73</v>
      </c>
      <c r="I7" s="41" t="s">
        <v>74</v>
      </c>
      <c r="J7" s="36"/>
      <c r="K7" s="82" t="s">
        <v>32</v>
      </c>
      <c r="L7" s="83" t="s">
        <v>51</v>
      </c>
      <c r="M7" s="83" t="s">
        <v>73</v>
      </c>
      <c r="N7" s="41" t="s">
        <v>74</v>
      </c>
      <c r="O7" s="36"/>
      <c r="P7" s="82" t="s">
        <v>32</v>
      </c>
      <c r="Q7" s="83" t="s">
        <v>51</v>
      </c>
      <c r="R7" s="83" t="s">
        <v>73</v>
      </c>
      <c r="S7" s="41" t="s">
        <v>74</v>
      </c>
      <c r="T7" s="36"/>
      <c r="U7" s="82" t="s">
        <v>32</v>
      </c>
      <c r="V7" s="83" t="s">
        <v>51</v>
      </c>
      <c r="W7" s="83" t="s">
        <v>73</v>
      </c>
      <c r="X7" s="41" t="s">
        <v>74</v>
      </c>
      <c r="Y7" s="36"/>
    </row>
    <row r="8" spans="1:25" ht="14.4" thickBot="1" x14ac:dyDescent="0.3">
      <c r="A8" s="81"/>
      <c r="B8" s="84"/>
      <c r="C8" s="84"/>
      <c r="D8" s="42" t="s">
        <v>75</v>
      </c>
      <c r="E8" s="36"/>
      <c r="F8" s="81"/>
      <c r="G8" s="84"/>
      <c r="H8" s="84"/>
      <c r="I8" s="42" t="s">
        <v>75</v>
      </c>
      <c r="J8" s="36"/>
      <c r="K8" s="81"/>
      <c r="L8" s="84"/>
      <c r="M8" s="84"/>
      <c r="N8" s="42" t="s">
        <v>75</v>
      </c>
      <c r="O8" s="36"/>
      <c r="P8" s="81"/>
      <c r="Q8" s="84"/>
      <c r="R8" s="84"/>
      <c r="S8" s="42" t="s">
        <v>75</v>
      </c>
      <c r="T8" s="36"/>
      <c r="U8" s="81"/>
      <c r="V8" s="84"/>
      <c r="W8" s="84"/>
      <c r="X8" s="42" t="s">
        <v>75</v>
      </c>
      <c r="Y8" s="36"/>
    </row>
    <row r="9" spans="1:25" ht="14.4" thickTop="1" x14ac:dyDescent="0.25">
      <c r="A9" s="49" t="s">
        <v>76</v>
      </c>
      <c r="B9" s="49" t="s">
        <v>77</v>
      </c>
      <c r="C9" s="56">
        <f>INDEX(Saturations!$G$2:$U$136,MATCH(LEFT(A$1,2)&amp;A9&amp;B9,Saturations!$A$2:$A$136,0),MATCH(C3,Saturations!$G$1:$U$1,0))</f>
        <v>1.4759152205478198E-4</v>
      </c>
      <c r="D9" s="57">
        <f>INDEX(Usage!$G$2:$V$136,MATCH(LEFT(A$1,2)&amp;A9&amp;B9,Usage!$A$2:$A$136,0),MATCH(C3,Usage!$G$1:$V$1,0))/1000000</f>
        <v>2.7961801597494542E-3</v>
      </c>
      <c r="E9" s="36"/>
      <c r="F9" s="49" t="s">
        <v>76</v>
      </c>
      <c r="G9" s="49" t="s">
        <v>77</v>
      </c>
      <c r="H9" s="56">
        <f>INDEX(Saturations!$G$2:$U$136,MATCH(LEFT(F$1,2)&amp;F9&amp;G9,Saturations!$A$2:$A$136,0),MATCH(H3,Saturations!$G$1:$U$1,0))</f>
        <v>0</v>
      </c>
      <c r="I9" s="57">
        <f>INDEX(Usage!$G$2:$V$136,MATCH(LEFT(F$1,2)&amp;F9&amp;G9,Usage!$A$2:$A$136,0),MATCH(H3,Usage!$G$1:$V$1,0))/1000000</f>
        <v>0</v>
      </c>
      <c r="J9" s="36"/>
      <c r="K9" s="49" t="s">
        <v>76</v>
      </c>
      <c r="L9" s="49" t="s">
        <v>77</v>
      </c>
      <c r="M9" s="56">
        <f>INDEX(Saturations!$G$2:$U$136,MATCH(LEFT(K$1,2)&amp;K9&amp;L9,Saturations!$A$2:$A$136,0),MATCH(M3,Saturations!$G$1:$U$1,0))</f>
        <v>1.4759152205478198E-4</v>
      </c>
      <c r="N9" s="57">
        <f>INDEX(Usage!$G$2:$V$136,MATCH(LEFT(K$1,2)&amp;K9&amp;L9,Usage!$A$2:$A$136,0),MATCH(M3,Usage!$G$1:$V$1,0))/1000000</f>
        <v>2.3667622978172534E-4</v>
      </c>
      <c r="O9" s="36"/>
      <c r="P9" s="49" t="s">
        <v>76</v>
      </c>
      <c r="Q9" s="49" t="s">
        <v>77</v>
      </c>
      <c r="R9" s="56">
        <f>INDEX(Saturations!$G$2:$U$136,MATCH(LEFT(P$1,2)&amp;P9&amp;Q9,Saturations!$A$2:$A$136,0),MATCH(R3,Saturations!$G$1:$U$1,0))</f>
        <v>1.4759152205478198E-4</v>
      </c>
      <c r="S9" s="57">
        <f>INDEX(Usage!$G$2:$V$136,MATCH(LEFT(P$1,2)&amp;P9&amp;Q9,Usage!$A$2:$A$136,0),MATCH(R3,Usage!$G$1:$V$1,0))/1000000</f>
        <v>1.2337677775103579E-3</v>
      </c>
      <c r="T9" s="36"/>
      <c r="U9" s="49" t="s">
        <v>76</v>
      </c>
      <c r="V9" s="49" t="s">
        <v>77</v>
      </c>
      <c r="W9" s="56">
        <f>INDEX(Saturations!$G$2:$U$136,MATCH(LEFT(U$1,2)&amp;U9&amp;V9,Saturations!$A$2:$A$136,0),MATCH(W3,Saturations!$G$1:$U$1,0))</f>
        <v>0</v>
      </c>
      <c r="X9" s="57">
        <f>INDEX(Usage!$G$2:$V$136,MATCH(LEFT(U$1,2)&amp;U9&amp;V9,Usage!$A$2:$A$136,0),MATCH(W3,Usage!$G$1:$V$1,0))/1000000</f>
        <v>0</v>
      </c>
      <c r="Y9" s="36"/>
    </row>
    <row r="10" spans="1:25" x14ac:dyDescent="0.25">
      <c r="A10" s="49" t="s">
        <v>76</v>
      </c>
      <c r="B10" s="49" t="s">
        <v>78</v>
      </c>
      <c r="C10" s="56">
        <f>INDEX(Saturations!$G$2:$U$136,MATCH(LEFT(A$1,2)&amp;A10&amp;B10,Saturations!$A$2:$A$136,0),MATCH(C3,Saturations!$G$1:$U$1,0))</f>
        <v>0</v>
      </c>
      <c r="D10" s="57">
        <f>INDEX(Usage!$G$2:$V$136,MATCH(LEFT(A$1,2)&amp;A10&amp;B10,Usage!$A$2:$A$136,0),MATCH(C3,Usage!$G$1:$V$1,0))/1000000</f>
        <v>0</v>
      </c>
      <c r="E10" s="36"/>
      <c r="F10" s="49" t="s">
        <v>76</v>
      </c>
      <c r="G10" s="49" t="s">
        <v>78</v>
      </c>
      <c r="H10" s="56">
        <f>INDEX(Saturations!$G$2:$U$136,MATCH(LEFT(F$1,2)&amp;F10&amp;G10,Saturations!$A$2:$A$136,0),MATCH(H3,Saturations!$G$1:$U$1,0))</f>
        <v>0</v>
      </c>
      <c r="I10" s="57">
        <f>INDEX(Usage!$G$2:$V$136,MATCH(LEFT(F$1,2)&amp;F10&amp;G10,Usage!$A$2:$A$136,0),MATCH(H3,Usage!$G$1:$V$1,0))/1000000</f>
        <v>0</v>
      </c>
      <c r="J10" s="36"/>
      <c r="K10" s="49" t="s">
        <v>76</v>
      </c>
      <c r="L10" s="49" t="s">
        <v>78</v>
      </c>
      <c r="M10" s="56">
        <f>INDEX(Saturations!$G$2:$U$136,MATCH(LEFT(K$1,2)&amp;K10&amp;L10,Saturations!$A$2:$A$136,0),MATCH(M3,Saturations!$G$1:$U$1,0))</f>
        <v>0</v>
      </c>
      <c r="N10" s="57">
        <f>INDEX(Usage!$G$2:$V$136,MATCH(LEFT(K$1,2)&amp;K10&amp;L10,Usage!$A$2:$A$136,0),MATCH(M3,Usage!$G$1:$V$1,0))/1000000</f>
        <v>0</v>
      </c>
      <c r="O10" s="36"/>
      <c r="P10" s="49" t="s">
        <v>76</v>
      </c>
      <c r="Q10" s="49" t="s">
        <v>78</v>
      </c>
      <c r="R10" s="56">
        <f>INDEX(Saturations!$G$2:$U$136,MATCH(LEFT(P$1,2)&amp;P10&amp;Q10,Saturations!$A$2:$A$136,0),MATCH(R3,Saturations!$G$1:$U$1,0))</f>
        <v>0</v>
      </c>
      <c r="S10" s="57">
        <f>INDEX(Usage!$G$2:$V$136,MATCH(LEFT(P$1,2)&amp;P10&amp;Q10,Usage!$A$2:$A$136,0),MATCH(R3,Usage!$G$1:$V$1,0))/1000000</f>
        <v>0</v>
      </c>
      <c r="T10" s="36"/>
      <c r="U10" s="49" t="s">
        <v>76</v>
      </c>
      <c r="V10" s="49" t="s">
        <v>78</v>
      </c>
      <c r="W10" s="56">
        <f>INDEX(Saturations!$G$2:$U$136,MATCH(LEFT(U$1,2)&amp;U10&amp;V10,Saturations!$A$2:$A$136,0),MATCH(W3,Saturations!$G$1:$U$1,0))</f>
        <v>0</v>
      </c>
      <c r="X10" s="57">
        <f>INDEX(Usage!$G$2:$V$136,MATCH(LEFT(U$1,2)&amp;U10&amp;V10,Usage!$A$2:$A$136,0),MATCH(W3,Usage!$G$1:$V$1,0))/1000000</f>
        <v>0</v>
      </c>
      <c r="Y10" s="36"/>
    </row>
    <row r="11" spans="1:25" x14ac:dyDescent="0.25">
      <c r="A11" s="49" t="s">
        <v>76</v>
      </c>
      <c r="B11" s="49" t="s">
        <v>79</v>
      </c>
      <c r="C11" s="56">
        <f>INDEX(Saturations!$G$2:$U$136,MATCH(LEFT(A$1,2)&amp;A11&amp;B11,Saturations!$A$2:$A$136,0),MATCH(C3,Saturations!$G$1:$U$1,0))</f>
        <v>0.16480525362860432</v>
      </c>
      <c r="D11" s="57">
        <f>INDEX(Usage!$G$2:$V$136,MATCH(LEFT(A$1,2)&amp;A11&amp;B11,Usage!$A$2:$A$136,0),MATCH(C3,Usage!$G$1:$V$1,0))/1000000</f>
        <v>2.6594534609541527</v>
      </c>
      <c r="E11" s="36"/>
      <c r="F11" s="49" t="s">
        <v>76</v>
      </c>
      <c r="G11" s="49" t="s">
        <v>79</v>
      </c>
      <c r="H11" s="56">
        <f>INDEX(Saturations!$G$2:$U$136,MATCH(LEFT(F$1,2)&amp;F11&amp;G11,Saturations!$A$2:$A$136,0),MATCH(H3,Saturations!$G$1:$U$1,0))</f>
        <v>0.1966090370044333</v>
      </c>
      <c r="I11" s="57">
        <f>INDEX(Usage!$G$2:$V$136,MATCH(LEFT(F$1,2)&amp;F11&amp;G11,Usage!$A$2:$A$136,0),MATCH(H3,Usage!$G$1:$V$1,0))/1000000</f>
        <v>2.2719212451252857</v>
      </c>
      <c r="J11" s="36"/>
      <c r="K11" s="49" t="s">
        <v>76</v>
      </c>
      <c r="L11" s="49" t="s">
        <v>79</v>
      </c>
      <c r="M11" s="56">
        <f>INDEX(Saturations!$G$2:$U$136,MATCH(LEFT(K$1,2)&amp;K11&amp;L11,Saturations!$A$2:$A$136,0),MATCH(M3,Saturations!$G$1:$U$1,0))</f>
        <v>0.16480525362860432</v>
      </c>
      <c r="N11" s="57">
        <f>INDEX(Usage!$G$2:$V$136,MATCH(LEFT(K$1,2)&amp;K11&amp;L11,Usage!$A$2:$A$136,0),MATCH(M3,Usage!$G$1:$V$1,0))/1000000</f>
        <v>0.25719176773239161</v>
      </c>
      <c r="O11" s="36"/>
      <c r="P11" s="49" t="s">
        <v>76</v>
      </c>
      <c r="Q11" s="49" t="s">
        <v>79</v>
      </c>
      <c r="R11" s="56">
        <f>INDEX(Saturations!$G$2:$U$136,MATCH(LEFT(P$1,2)&amp;P11&amp;Q11,Saturations!$A$2:$A$136,0),MATCH(R3,Saturations!$G$1:$U$1,0))</f>
        <v>0.16480525362860432</v>
      </c>
      <c r="S11" s="57">
        <f>INDEX(Usage!$G$2:$V$136,MATCH(LEFT(P$1,2)&amp;P11&amp;Q11,Usage!$A$2:$A$136,0),MATCH(R3,Usage!$G$1:$V$1,0))/1000000</f>
        <v>1.3345299860383608</v>
      </c>
      <c r="T11" s="36"/>
      <c r="U11" s="49" t="s">
        <v>76</v>
      </c>
      <c r="V11" s="49" t="s">
        <v>79</v>
      </c>
      <c r="W11" s="56">
        <f>INDEX(Saturations!$G$2:$U$136,MATCH(LEFT(U$1,2)&amp;U11&amp;V11,Saturations!$A$2:$A$136,0),MATCH(W3,Saturations!$G$1:$U$1,0))</f>
        <v>0.53228822217210547</v>
      </c>
      <c r="X11" s="57">
        <f>INDEX(Usage!$G$2:$V$136,MATCH(LEFT(U$1,2)&amp;U11&amp;V11,Usage!$A$2:$A$136,0),MATCH(W3,Usage!$G$1:$V$1,0))/1000000</f>
        <v>0.51074029565359502</v>
      </c>
      <c r="Y11" s="36"/>
    </row>
    <row r="12" spans="1:25" x14ac:dyDescent="0.25">
      <c r="A12" s="49" t="s">
        <v>76</v>
      </c>
      <c r="B12" s="49" t="s">
        <v>80</v>
      </c>
      <c r="C12" s="56">
        <f>INDEX(Saturations!$G$2:$U$136,MATCH(LEFT(A$1,2)&amp;A12&amp;B12,Saturations!$A$2:$A$136,0),MATCH(C3,Saturations!$G$1:$U$1,0))</f>
        <v>1.9135809362286798E-2</v>
      </c>
      <c r="D12" s="57">
        <f>INDEX(Usage!$G$2:$V$136,MATCH(LEFT(A$1,2)&amp;A12&amp;B12,Usage!$A$2:$A$136,0),MATCH(C3,Usage!$G$1:$V$1,0))/1000000</f>
        <v>0.3083013210537322</v>
      </c>
      <c r="E12" s="36"/>
      <c r="F12" s="49" t="s">
        <v>76</v>
      </c>
      <c r="G12" s="49" t="s">
        <v>80</v>
      </c>
      <c r="H12" s="56">
        <f>INDEX(Saturations!$G$2:$U$136,MATCH(LEFT(F$1,2)&amp;F12&amp;G12,Saturations!$A$2:$A$136,0),MATCH(H3,Saturations!$G$1:$U$1,0))</f>
        <v>2.0766521190408303E-2</v>
      </c>
      <c r="I12" s="57">
        <f>INDEX(Usage!$G$2:$V$136,MATCH(LEFT(F$1,2)&amp;F12&amp;G12,Usage!$A$2:$A$136,0),MATCH(H3,Usage!$G$1:$V$1,0))/1000000</f>
        <v>0.23982044575975475</v>
      </c>
      <c r="J12" s="36"/>
      <c r="K12" s="49" t="s">
        <v>76</v>
      </c>
      <c r="L12" s="49" t="s">
        <v>80</v>
      </c>
      <c r="M12" s="56">
        <f>INDEX(Saturations!$G$2:$U$136,MATCH(LEFT(K$1,2)&amp;K12&amp;L12,Saturations!$A$2:$A$136,0),MATCH(M3,Saturations!$G$1:$U$1,0))</f>
        <v>1.9135809362286798E-2</v>
      </c>
      <c r="N12" s="57">
        <f>INDEX(Usage!$G$2:$V$136,MATCH(LEFT(K$1,2)&amp;K12&amp;L12,Usage!$A$2:$A$136,0),MATCH(M3,Usage!$G$1:$V$1,0))/1000000</f>
        <v>2.9858100446172972E-2</v>
      </c>
      <c r="O12" s="36"/>
      <c r="P12" s="49" t="s">
        <v>76</v>
      </c>
      <c r="Q12" s="49" t="s">
        <v>80</v>
      </c>
      <c r="R12" s="56">
        <f>INDEX(Saturations!$G$2:$U$136,MATCH(LEFT(P$1,2)&amp;P12&amp;Q12,Saturations!$A$2:$A$136,0),MATCH(R3,Saturations!$G$1:$U$1,0))</f>
        <v>1.9135809362286798E-2</v>
      </c>
      <c r="S12" s="57">
        <f>INDEX(Usage!$G$2:$V$136,MATCH(LEFT(P$1,2)&amp;P12&amp;Q12,Usage!$A$2:$A$136,0),MATCH(R3,Usage!$G$1:$V$1,0))/1000000</f>
        <v>0.15493340984936582</v>
      </c>
      <c r="T12" s="36"/>
      <c r="U12" s="49" t="s">
        <v>76</v>
      </c>
      <c r="V12" s="49" t="s">
        <v>80</v>
      </c>
      <c r="W12" s="56">
        <f>INDEX(Saturations!$G$2:$U$136,MATCH(LEFT(U$1,2)&amp;U12&amp;V12,Saturations!$A$2:$A$136,0),MATCH(W3,Saturations!$G$1:$U$1,0))</f>
        <v>5.6222108675973728E-2</v>
      </c>
      <c r="X12" s="57">
        <f>INDEX(Usage!$G$2:$V$136,MATCH(LEFT(U$1,2)&amp;U12&amp;V12,Usage!$A$2:$A$136,0),MATCH(W3,Usage!$G$1:$V$1,0))/1000000</f>
        <v>5.3905738679726638E-2</v>
      </c>
      <c r="Y12" s="36"/>
    </row>
    <row r="13" spans="1:25" x14ac:dyDescent="0.25">
      <c r="A13" s="49" t="s">
        <v>76</v>
      </c>
      <c r="B13" s="49" t="s">
        <v>81</v>
      </c>
      <c r="C13" s="56">
        <f>INDEX(Saturations!$G$2:$U$136,MATCH(LEFT(A$1,2)&amp;A13&amp;B13,Saturations!$A$2:$A$136,0),MATCH(C3,Saturations!$G$1:$U$1,0))</f>
        <v>0</v>
      </c>
      <c r="D13" s="57">
        <f>INDEX(Usage!$G$2:$V$136,MATCH(LEFT(A$1,2)&amp;A13&amp;B13,Usage!$A$2:$A$136,0),MATCH(C3,Usage!$G$1:$V$1,0))/1000000</f>
        <v>0</v>
      </c>
      <c r="E13" s="36"/>
      <c r="F13" s="49" t="s">
        <v>76</v>
      </c>
      <c r="G13" s="49" t="s">
        <v>81</v>
      </c>
      <c r="H13" s="56">
        <f>INDEX(Saturations!$G$2:$U$136,MATCH(LEFT(F$1,2)&amp;F13&amp;G13,Saturations!$A$2:$A$136,0),MATCH(H3,Saturations!$G$1:$U$1,0))</f>
        <v>0</v>
      </c>
      <c r="I13" s="57">
        <f>INDEX(Usage!$G$2:$V$136,MATCH(LEFT(F$1,2)&amp;F13&amp;G13,Usage!$A$2:$A$136,0),MATCH(H3,Usage!$G$1:$V$1,0))/1000000</f>
        <v>0</v>
      </c>
      <c r="J13" s="36"/>
      <c r="K13" s="49" t="s">
        <v>76</v>
      </c>
      <c r="L13" s="49" t="s">
        <v>81</v>
      </c>
      <c r="M13" s="56">
        <f>INDEX(Saturations!$G$2:$U$136,MATCH(LEFT(K$1,2)&amp;K13&amp;L13,Saturations!$A$2:$A$136,0),MATCH(M3,Saturations!$G$1:$U$1,0))</f>
        <v>0</v>
      </c>
      <c r="N13" s="57">
        <f>INDEX(Usage!$G$2:$V$136,MATCH(LEFT(K$1,2)&amp;K13&amp;L13,Usage!$A$2:$A$136,0),MATCH(M3,Usage!$G$1:$V$1,0))/1000000</f>
        <v>0</v>
      </c>
      <c r="O13" s="36"/>
      <c r="P13" s="49" t="s">
        <v>76</v>
      </c>
      <c r="Q13" s="49" t="s">
        <v>81</v>
      </c>
      <c r="R13" s="56">
        <f>INDEX(Saturations!$G$2:$U$136,MATCH(LEFT(P$1,2)&amp;P13&amp;Q13,Saturations!$A$2:$A$136,0),MATCH(R3,Saturations!$G$1:$U$1,0))</f>
        <v>0</v>
      </c>
      <c r="S13" s="57">
        <f>INDEX(Usage!$G$2:$V$136,MATCH(LEFT(P$1,2)&amp;P13&amp;Q13,Usage!$A$2:$A$136,0),MATCH(R3,Usage!$G$1:$V$1,0))/1000000</f>
        <v>0</v>
      </c>
      <c r="T13" s="36"/>
      <c r="U13" s="49" t="s">
        <v>76</v>
      </c>
      <c r="V13" s="49" t="s">
        <v>81</v>
      </c>
      <c r="W13" s="56">
        <f>INDEX(Saturations!$G$2:$U$136,MATCH(LEFT(U$1,2)&amp;U13&amp;V13,Saturations!$A$2:$A$136,0),MATCH(W3,Saturations!$G$1:$U$1,0))</f>
        <v>0</v>
      </c>
      <c r="X13" s="57">
        <f>INDEX(Usage!$G$2:$V$136,MATCH(LEFT(U$1,2)&amp;U13&amp;V13,Usage!$A$2:$A$136,0),MATCH(W3,Usage!$G$1:$V$1,0))/1000000</f>
        <v>0</v>
      </c>
      <c r="Y13" s="36"/>
    </row>
    <row r="14" spans="1:25" x14ac:dyDescent="0.25">
      <c r="A14" s="49" t="s">
        <v>119</v>
      </c>
      <c r="B14" s="49" t="s">
        <v>82</v>
      </c>
      <c r="C14" s="56">
        <f>INDEX(Saturations!$G$2:$U$136,MATCH(LEFT(A$1,2)&amp;A14&amp;B14,Saturations!$A$2:$A$136,0),MATCH(C3,Saturations!$G$1:$U$1,0))</f>
        <v>6.2159637458538225E-2</v>
      </c>
      <c r="D14" s="57">
        <f>INDEX(Usage!$G$2:$V$136,MATCH(LEFT(A$1,2)&amp;A14&amp;B14,Usage!$A$2:$A$136,0),MATCH(C3,Usage!$G$1:$V$1,0))/1000000</f>
        <v>1.6063620657215487</v>
      </c>
      <c r="E14" s="36"/>
      <c r="F14" s="49" t="s">
        <v>119</v>
      </c>
      <c r="G14" s="49" t="s">
        <v>82</v>
      </c>
      <c r="H14" s="56">
        <f>INDEX(Saturations!$G$2:$U$136,MATCH(LEFT(F$1,2)&amp;F14&amp;G14,Saturations!$A$2:$A$136,0),MATCH(H3,Saturations!$G$1:$U$1,0))</f>
        <v>1.3372462048937401E-2</v>
      </c>
      <c r="I14" s="57">
        <f>INDEX(Usage!$G$2:$V$136,MATCH(LEFT(F$1,2)&amp;F14&amp;G14,Usage!$A$2:$A$136,0),MATCH(H3,Usage!$G$1:$V$1,0))/1000000</f>
        <v>0.24657893411347567</v>
      </c>
      <c r="J14" s="36"/>
      <c r="K14" s="49" t="s">
        <v>119</v>
      </c>
      <c r="L14" s="49" t="s">
        <v>82</v>
      </c>
      <c r="M14" s="56">
        <f>INDEX(Saturations!$G$2:$U$136,MATCH(LEFT(K$1,2)&amp;K14&amp;L14,Saturations!$A$2:$A$136,0),MATCH(M3,Saturations!$G$1:$U$1,0))</f>
        <v>6.2159637458538225E-2</v>
      </c>
      <c r="N14" s="57">
        <f>INDEX(Usage!$G$2:$V$136,MATCH(LEFT(K$1,2)&amp;K14&amp;L14,Usage!$A$2:$A$136,0),MATCH(M3,Usage!$G$1:$V$1,0))/1000000</f>
        <v>5.0414935908934741E-2</v>
      </c>
      <c r="O14" s="36"/>
      <c r="P14" s="49" t="s">
        <v>119</v>
      </c>
      <c r="Q14" s="49" t="s">
        <v>82</v>
      </c>
      <c r="R14" s="56">
        <f>INDEX(Saturations!$G$2:$U$136,MATCH(LEFT(P$1,2)&amp;P14&amp;Q14,Saturations!$A$2:$A$136,0),MATCH(R3,Saturations!$G$1:$U$1,0))</f>
        <v>6.2159637458538225E-2</v>
      </c>
      <c r="S14" s="57">
        <f>INDEX(Usage!$G$2:$V$136,MATCH(LEFT(P$1,2)&amp;P14&amp;Q14,Usage!$A$2:$A$136,0),MATCH(R3,Usage!$G$1:$V$1,0))/1000000</f>
        <v>0.25044059937171198</v>
      </c>
      <c r="T14" s="36"/>
      <c r="U14" s="49" t="s">
        <v>119</v>
      </c>
      <c r="V14" s="49" t="s">
        <v>82</v>
      </c>
      <c r="W14" s="56">
        <f>INDEX(Saturations!$G$2:$U$136,MATCH(LEFT(U$1,2)&amp;U14&amp;V14,Saturations!$A$2:$A$136,0),MATCH(W3,Saturations!$G$1:$U$1,0))</f>
        <v>1.2955952227315231E-2</v>
      </c>
      <c r="X14" s="57">
        <f>INDEX(Usage!$G$2:$V$136,MATCH(LEFT(U$1,2)&amp;U14&amp;V14,Usage!$A$2:$A$136,0),MATCH(W3,Usage!$G$1:$V$1,0))/1000000</f>
        <v>1.2163409058049789E-2</v>
      </c>
      <c r="Y14" s="36"/>
    </row>
    <row r="15" spans="1:25" x14ac:dyDescent="0.25">
      <c r="A15" s="49" t="s">
        <v>119</v>
      </c>
      <c r="B15" s="49" t="s">
        <v>83</v>
      </c>
      <c r="C15" s="56">
        <f>INDEX(Saturations!$G$2:$U$136,MATCH(LEFT(A$1,2)&amp;A15&amp;B15,Saturations!$A$2:$A$136,0),MATCH(C3,Saturations!$G$1:$U$1,0))</f>
        <v>9.6886191762878375E-3</v>
      </c>
      <c r="D15" s="57">
        <f>INDEX(Usage!$G$2:$V$136,MATCH(LEFT(A$1,2)&amp;A15&amp;B15,Usage!$A$2:$A$136,0),MATCH(C3,Usage!$G$1:$V$1,0))/1000000</f>
        <v>0.23845561510327826</v>
      </c>
      <c r="E15" s="36"/>
      <c r="F15" s="49" t="s">
        <v>119</v>
      </c>
      <c r="G15" s="49" t="s">
        <v>83</v>
      </c>
      <c r="H15" s="56">
        <f>INDEX(Saturations!$G$2:$U$136,MATCH(LEFT(F$1,2)&amp;F15&amp;G15,Saturations!$A$2:$A$136,0),MATCH(H3,Saturations!$G$1:$U$1,0))</f>
        <v>7.2331527825719805E-2</v>
      </c>
      <c r="I15" s="57">
        <f>INDEX(Usage!$G$2:$V$136,MATCH(LEFT(F$1,2)&amp;F15&amp;G15,Usage!$A$2:$A$136,0),MATCH(H3,Usage!$G$1:$V$1,0))/1000000</f>
        <v>1.2702316695449176</v>
      </c>
      <c r="J15" s="36"/>
      <c r="K15" s="49" t="s">
        <v>119</v>
      </c>
      <c r="L15" s="49" t="s">
        <v>83</v>
      </c>
      <c r="M15" s="56">
        <f>INDEX(Saturations!$G$2:$U$136,MATCH(LEFT(K$1,2)&amp;K15&amp;L15,Saturations!$A$2:$A$136,0),MATCH(M3,Saturations!$G$1:$U$1,0))</f>
        <v>9.6886191762878375E-3</v>
      </c>
      <c r="N15" s="57">
        <f>INDEX(Usage!$G$2:$V$136,MATCH(LEFT(K$1,2)&amp;K15&amp;L15,Usage!$A$2:$A$136,0),MATCH(M3,Usage!$G$1:$V$1,0))/1000000</f>
        <v>7.4838199986734912E-3</v>
      </c>
      <c r="O15" s="36"/>
      <c r="P15" s="49" t="s">
        <v>119</v>
      </c>
      <c r="Q15" s="49" t="s">
        <v>83</v>
      </c>
      <c r="R15" s="56">
        <f>INDEX(Saturations!$G$2:$U$136,MATCH(LEFT(P$1,2)&amp;P15&amp;Q15,Saturations!$A$2:$A$136,0),MATCH(R3,Saturations!$G$1:$U$1,0))</f>
        <v>9.6886191762878375E-3</v>
      </c>
      <c r="S15" s="57">
        <f>INDEX(Usage!$G$2:$V$136,MATCH(LEFT(P$1,2)&amp;P15&amp;Q15,Usage!$A$2:$A$136,0),MATCH(R3,Usage!$G$1:$V$1,0))/1000000</f>
        <v>3.7176529777669158E-2</v>
      </c>
      <c r="T15" s="36"/>
      <c r="U15" s="49" t="s">
        <v>119</v>
      </c>
      <c r="V15" s="49" t="s">
        <v>83</v>
      </c>
      <c r="W15" s="56">
        <f>INDEX(Saturations!$G$2:$U$136,MATCH(LEFT(U$1,2)&amp;U15&amp;V15,Saturations!$A$2:$A$136,0),MATCH(W3,Saturations!$G$1:$U$1,0))</f>
        <v>7.0078629919403182E-2</v>
      </c>
      <c r="X15" s="57">
        <f>INDEX(Usage!$G$2:$V$136,MATCH(LEFT(U$1,2)&amp;U15&amp;V15,Usage!$A$2:$A$136,0),MATCH(W3,Usage!$G$1:$V$1,0))/1000000</f>
        <v>6.2658829517261622E-2</v>
      </c>
      <c r="Y15" s="36"/>
    </row>
    <row r="16" spans="1:25" x14ac:dyDescent="0.25">
      <c r="A16" s="49" t="s">
        <v>119</v>
      </c>
      <c r="B16" s="49" t="s">
        <v>80</v>
      </c>
      <c r="C16" s="56">
        <f>INDEX(Saturations!$G$2:$U$136,MATCH(LEFT(A$1,2)&amp;A16&amp;B16,Saturations!$A$2:$A$136,0),MATCH(C3,Saturations!$G$1:$U$1,0))</f>
        <v>1.9135809362286798E-2</v>
      </c>
      <c r="D16" s="57">
        <f>INDEX(Usage!$G$2:$V$136,MATCH(LEFT(A$1,2)&amp;A16&amp;B16,Usage!$A$2:$A$136,0),MATCH(C3,Usage!$G$1:$V$1,0))/1000000</f>
        <v>0.40153684664290329</v>
      </c>
      <c r="E16" s="36"/>
      <c r="F16" s="49" t="s">
        <v>119</v>
      </c>
      <c r="G16" s="49" t="s">
        <v>80</v>
      </c>
      <c r="H16" s="56">
        <f>INDEX(Saturations!$G$2:$U$136,MATCH(LEFT(F$1,2)&amp;F16&amp;G16,Saturations!$A$2:$A$136,0),MATCH(H3,Saturations!$G$1:$U$1,0))</f>
        <v>2.0766521190408303E-2</v>
      </c>
      <c r="I16" s="57">
        <f>INDEX(Usage!$G$2:$V$136,MATCH(LEFT(F$1,2)&amp;F16&amp;G16,Usage!$A$2:$A$136,0),MATCH(H3,Usage!$G$1:$V$1,0))/1000000</f>
        <v>0.32570273691059959</v>
      </c>
      <c r="J16" s="36"/>
      <c r="K16" s="49" t="s">
        <v>119</v>
      </c>
      <c r="L16" s="49" t="s">
        <v>80</v>
      </c>
      <c r="M16" s="56">
        <f>INDEX(Saturations!$G$2:$U$136,MATCH(LEFT(K$1,2)&amp;K16&amp;L16,Saturations!$A$2:$A$136,0),MATCH(M3,Saturations!$G$1:$U$1,0))</f>
        <v>1.9135809362286798E-2</v>
      </c>
      <c r="N16" s="57">
        <f>INDEX(Usage!$G$2:$V$136,MATCH(LEFT(K$1,2)&amp;K16&amp;L16,Usage!$A$2:$A$136,0),MATCH(M3,Usage!$G$1:$V$1,0))/1000000</f>
        <v>1.4101805175316697E-2</v>
      </c>
      <c r="O16" s="36"/>
      <c r="P16" s="49" t="s">
        <v>119</v>
      </c>
      <c r="Q16" s="49" t="s">
        <v>80</v>
      </c>
      <c r="R16" s="56">
        <f>INDEX(Saturations!$G$2:$U$136,MATCH(LEFT(P$1,2)&amp;P16&amp;Q16,Saturations!$A$2:$A$136,0),MATCH(R3,Saturations!$G$1:$U$1,0))</f>
        <v>1.9135809362286798E-2</v>
      </c>
      <c r="S16" s="57">
        <f>INDEX(Usage!$G$2:$V$136,MATCH(LEFT(P$1,2)&amp;P16&amp;Q16,Usage!$A$2:$A$136,0),MATCH(R3,Usage!$G$1:$V$1,0))/1000000</f>
        <v>7.0932912768996187E-2</v>
      </c>
      <c r="T16" s="36"/>
      <c r="U16" s="49" t="s">
        <v>119</v>
      </c>
      <c r="V16" s="49" t="s">
        <v>80</v>
      </c>
      <c r="W16" s="56">
        <f>INDEX(Saturations!$G$2:$U$136,MATCH(LEFT(U$1,2)&amp;U16&amp;V16,Saturations!$A$2:$A$136,0),MATCH(W3,Saturations!$G$1:$U$1,0))</f>
        <v>5.6222108675973728E-2</v>
      </c>
      <c r="X16" s="57">
        <f>INDEX(Usage!$G$2:$V$136,MATCH(LEFT(U$1,2)&amp;U16&amp;V16,Usage!$A$2:$A$136,0),MATCH(W3,Usage!$G$1:$V$1,0))/1000000</f>
        <v>4.3753967504001942E-2</v>
      </c>
      <c r="Y16" s="36"/>
    </row>
    <row r="17" spans="1:25" x14ac:dyDescent="0.25">
      <c r="A17" s="49" t="s">
        <v>119</v>
      </c>
      <c r="B17" s="49" t="s">
        <v>81</v>
      </c>
      <c r="C17" s="56">
        <f>INDEX(Saturations!$G$2:$U$136,MATCH(LEFT(A$1,2)&amp;A17&amp;B17,Saturations!$A$2:$A$136,0),MATCH(C3,Saturations!$G$1:$U$1,0))</f>
        <v>0</v>
      </c>
      <c r="D17" s="57">
        <f>INDEX(Usage!$G$2:$V$136,MATCH(LEFT(A$1,2)&amp;A17&amp;B17,Usage!$A$2:$A$136,0),MATCH(C3,Usage!$G$1:$V$1,0))/1000000</f>
        <v>0</v>
      </c>
      <c r="E17" s="36"/>
      <c r="F17" s="49" t="s">
        <v>119</v>
      </c>
      <c r="G17" s="49" t="s">
        <v>81</v>
      </c>
      <c r="H17" s="56">
        <f>INDEX(Saturations!$G$2:$U$136,MATCH(LEFT(F$1,2)&amp;F17&amp;G17,Saturations!$A$2:$A$136,0),MATCH(H3,Saturations!$G$1:$U$1,0))</f>
        <v>0</v>
      </c>
      <c r="I17" s="57">
        <f>INDEX(Usage!$G$2:$V$136,MATCH(LEFT(F$1,2)&amp;F17&amp;G17,Usage!$A$2:$A$136,0),MATCH(H3,Usage!$G$1:$V$1,0))/1000000</f>
        <v>0</v>
      </c>
      <c r="J17" s="36"/>
      <c r="K17" s="49" t="s">
        <v>119</v>
      </c>
      <c r="L17" s="49" t="s">
        <v>81</v>
      </c>
      <c r="M17" s="56">
        <f>INDEX(Saturations!$G$2:$U$136,MATCH(LEFT(K$1,2)&amp;K17&amp;L17,Saturations!$A$2:$A$136,0),MATCH(M3,Saturations!$G$1:$U$1,0))</f>
        <v>0</v>
      </c>
      <c r="N17" s="57">
        <f>INDEX(Usage!$G$2:$V$136,MATCH(LEFT(K$1,2)&amp;K17&amp;L17,Usage!$A$2:$A$136,0),MATCH(M3,Usage!$G$1:$V$1,0))/1000000</f>
        <v>0</v>
      </c>
      <c r="O17" s="36"/>
      <c r="P17" s="49" t="s">
        <v>119</v>
      </c>
      <c r="Q17" s="49" t="s">
        <v>81</v>
      </c>
      <c r="R17" s="56">
        <f>INDEX(Saturations!$G$2:$U$136,MATCH(LEFT(P$1,2)&amp;P17&amp;Q17,Saturations!$A$2:$A$136,0),MATCH(R3,Saturations!$G$1:$U$1,0))</f>
        <v>0</v>
      </c>
      <c r="S17" s="57">
        <f>INDEX(Usage!$G$2:$V$136,MATCH(LEFT(P$1,2)&amp;P17&amp;Q17,Usage!$A$2:$A$136,0),MATCH(R3,Usage!$G$1:$V$1,0))/1000000</f>
        <v>0</v>
      </c>
      <c r="T17" s="36"/>
      <c r="U17" s="49" t="s">
        <v>119</v>
      </c>
      <c r="V17" s="49" t="s">
        <v>81</v>
      </c>
      <c r="W17" s="56">
        <f>INDEX(Saturations!$G$2:$U$136,MATCH(LEFT(U$1,2)&amp;U17&amp;V17,Saturations!$A$2:$A$136,0),MATCH(W3,Saturations!$G$1:$U$1,0))</f>
        <v>0</v>
      </c>
      <c r="X17" s="57">
        <f>INDEX(Usage!$G$2:$V$136,MATCH(LEFT(U$1,2)&amp;U17&amp;V17,Usage!$A$2:$A$136,0),MATCH(W3,Usage!$G$1:$V$1,0))/1000000</f>
        <v>0</v>
      </c>
      <c r="Y17" s="36"/>
    </row>
    <row r="18" spans="1:25" x14ac:dyDescent="0.25">
      <c r="A18" s="49" t="s">
        <v>84</v>
      </c>
      <c r="B18" s="49" t="s">
        <v>84</v>
      </c>
      <c r="C18" s="56">
        <f>INDEX(Saturations!$G$2:$U$136,MATCH(LEFT(A$1,2)&amp;A18&amp;B18,Saturations!$A$2:$A$136,0),MATCH(C3,Saturations!$G$1:$U$1,0))</f>
        <v>1</v>
      </c>
      <c r="D18" s="57">
        <f>INDEX(Usage!$G$2:$V$136,MATCH(LEFT(A$1,2)&amp;A18&amp;B18,Usage!$A$2:$A$136,0),MATCH(C3,Usage!$G$1:$V$1,0))/1000000</f>
        <v>7.0853285792753322</v>
      </c>
      <c r="E18" s="36"/>
      <c r="F18" s="49" t="s">
        <v>84</v>
      </c>
      <c r="G18" s="49" t="s">
        <v>84</v>
      </c>
      <c r="H18" s="56">
        <f>INDEX(Saturations!$G$2:$U$136,MATCH(LEFT(F$1,2)&amp;F18&amp;G18,Saturations!$A$2:$A$136,0),MATCH(H3,Saturations!$G$1:$U$1,0))</f>
        <v>1</v>
      </c>
      <c r="I18" s="57">
        <f>INDEX(Usage!$G$2:$V$136,MATCH(LEFT(F$1,2)&amp;F18&amp;G18,Usage!$A$2:$A$136,0),MATCH(H3,Usage!$G$1:$V$1,0))/1000000</f>
        <v>5.4346082002731384</v>
      </c>
      <c r="J18" s="36"/>
      <c r="K18" s="49" t="s">
        <v>84</v>
      </c>
      <c r="L18" s="49" t="s">
        <v>84</v>
      </c>
      <c r="M18" s="56">
        <f>INDEX(Saturations!$G$2:$U$136,MATCH(LEFT(K$1,2)&amp;K18&amp;L18,Saturations!$A$2:$A$136,0),MATCH(M3,Saturations!$G$1:$U$1,0))</f>
        <v>1</v>
      </c>
      <c r="N18" s="57">
        <f>INDEX(Usage!$G$2:$V$136,MATCH(LEFT(K$1,2)&amp;K18&amp;L18,Usage!$A$2:$A$136,0),MATCH(M3,Usage!$G$1:$V$1,0))/1000000</f>
        <v>0.74944518269056448</v>
      </c>
      <c r="O18" s="36"/>
      <c r="P18" s="49" t="s">
        <v>84</v>
      </c>
      <c r="Q18" s="49" t="s">
        <v>84</v>
      </c>
      <c r="R18" s="56">
        <f>INDEX(Saturations!$G$2:$U$136,MATCH(LEFT(P$1,2)&amp;P18&amp;Q18,Saturations!$A$2:$A$136,0),MATCH(R3,Saturations!$G$1:$U$1,0))</f>
        <v>1</v>
      </c>
      <c r="S18" s="57">
        <f>INDEX(Usage!$G$2:$V$136,MATCH(LEFT(P$1,2)&amp;P18&amp;Q18,Usage!$A$2:$A$136,0),MATCH(R3,Usage!$G$1:$V$1,0))/1000000</f>
        <v>3.8157384523306668</v>
      </c>
      <c r="T18" s="36"/>
      <c r="U18" s="49" t="s">
        <v>84</v>
      </c>
      <c r="V18" s="49" t="s">
        <v>84</v>
      </c>
      <c r="W18" s="56">
        <f>INDEX(Saturations!$G$2:$U$136,MATCH(LEFT(U$1,2)&amp;U18&amp;V18,Saturations!$A$2:$A$136,0),MATCH(W3,Saturations!$G$1:$U$1,0))</f>
        <v>1</v>
      </c>
      <c r="X18" s="57">
        <f>INDEX(Usage!$G$2:$V$136,MATCH(LEFT(U$1,2)&amp;U18&amp;V18,Usage!$A$2:$A$136,0),MATCH(W3,Usage!$G$1:$V$1,0))/1000000</f>
        <v>0.42404314330147647</v>
      </c>
      <c r="Y18" s="36"/>
    </row>
    <row r="19" spans="1:25" x14ac:dyDescent="0.25">
      <c r="A19" s="49" t="s">
        <v>85</v>
      </c>
      <c r="B19" s="49" t="s">
        <v>86</v>
      </c>
      <c r="C19" s="56">
        <f>INDEX(Saturations!$G$2:$U$136,MATCH(LEFT(A$1,2)&amp;A19&amp;B19,Saturations!$A$2:$A$136,0),MATCH(C3,Saturations!$G$1:$U$1,0))</f>
        <v>1</v>
      </c>
      <c r="D19" s="57">
        <f>INDEX(Usage!$G$2:$V$136,MATCH(LEFT(A$1,2)&amp;A19&amp;B19,Usage!$A$2:$A$136,0),MATCH(C3,Usage!$G$1:$V$1,0))/1000000</f>
        <v>0.69878141262323823</v>
      </c>
      <c r="E19" s="36"/>
      <c r="F19" s="49" t="s">
        <v>85</v>
      </c>
      <c r="G19" s="49" t="s">
        <v>86</v>
      </c>
      <c r="H19" s="56">
        <f>INDEX(Saturations!$G$2:$U$136,MATCH(LEFT(F$1,2)&amp;F19&amp;G19,Saturations!$A$2:$A$136,0),MATCH(H3,Saturations!$G$1:$U$1,0))</f>
        <v>1</v>
      </c>
      <c r="I19" s="57">
        <f>INDEX(Usage!$G$2:$V$136,MATCH(LEFT(F$1,2)&amp;F19&amp;G19,Usage!$A$2:$A$136,0),MATCH(H3,Usage!$G$1:$V$1,0))/1000000</f>
        <v>0.52255275901185272</v>
      </c>
      <c r="J19" s="36"/>
      <c r="K19" s="49" t="s">
        <v>85</v>
      </c>
      <c r="L19" s="49" t="s">
        <v>86</v>
      </c>
      <c r="M19" s="56">
        <f>INDEX(Saturations!$G$2:$U$136,MATCH(LEFT(K$1,2)&amp;K19&amp;L19,Saturations!$A$2:$A$136,0),MATCH(M3,Saturations!$G$1:$U$1,0))</f>
        <v>1</v>
      </c>
      <c r="N19" s="57">
        <f>INDEX(Usage!$G$2:$V$136,MATCH(LEFT(K$1,2)&amp;K19&amp;L19,Usage!$A$2:$A$136,0),MATCH(M3,Usage!$G$1:$V$1,0))/1000000</f>
        <v>5.9186761780174256E-2</v>
      </c>
      <c r="O19" s="36"/>
      <c r="P19" s="49" t="s">
        <v>85</v>
      </c>
      <c r="Q19" s="49" t="s">
        <v>86</v>
      </c>
      <c r="R19" s="56">
        <f>INDEX(Saturations!$G$2:$U$136,MATCH(LEFT(P$1,2)&amp;P19&amp;Q19,Saturations!$A$2:$A$136,0),MATCH(R3,Saturations!$G$1:$U$1,0))</f>
        <v>1</v>
      </c>
      <c r="S19" s="57">
        <f>INDEX(Usage!$G$2:$V$136,MATCH(LEFT(P$1,2)&amp;P19&amp;Q19,Usage!$A$2:$A$136,0),MATCH(R3,Usage!$G$1:$V$1,0))/1000000</f>
        <v>0.32177787045456868</v>
      </c>
      <c r="T19" s="36"/>
      <c r="U19" s="49" t="s">
        <v>85</v>
      </c>
      <c r="V19" s="49" t="s">
        <v>86</v>
      </c>
      <c r="W19" s="56">
        <f>INDEX(Saturations!$G$2:$U$136,MATCH(LEFT(U$1,2)&amp;U19&amp;V19,Saturations!$A$2:$A$136,0),MATCH(W3,Saturations!$G$1:$U$1,0))</f>
        <v>1</v>
      </c>
      <c r="X19" s="57">
        <f>INDEX(Usage!$G$2:$V$136,MATCH(LEFT(U$1,2)&amp;U19&amp;V19,Usage!$A$2:$A$136,0),MATCH(W3,Usage!$G$1:$V$1,0))/1000000</f>
        <v>5.9108454937114904E-2</v>
      </c>
      <c r="Y19" s="36"/>
    </row>
    <row r="20" spans="1:25" x14ac:dyDescent="0.25">
      <c r="A20" s="49" t="s">
        <v>85</v>
      </c>
      <c r="B20" s="49" t="s">
        <v>87</v>
      </c>
      <c r="C20" s="56">
        <f>INDEX(Saturations!$G$2:$U$136,MATCH(LEFT(A$1,2)&amp;A20&amp;B20,Saturations!$A$2:$A$136,0),MATCH(C3,Saturations!$G$1:$U$1,0))</f>
        <v>1</v>
      </c>
      <c r="D20" s="57">
        <f>INDEX(Usage!$G$2:$V$136,MATCH(LEFT(A$1,2)&amp;A20&amp;B20,Usage!$A$2:$A$136,0),MATCH(C3,Usage!$G$1:$V$1,0))/1000000</f>
        <v>4.2422063456603691</v>
      </c>
      <c r="E20" s="36"/>
      <c r="F20" s="49" t="s">
        <v>85</v>
      </c>
      <c r="G20" s="49" t="s">
        <v>87</v>
      </c>
      <c r="H20" s="56">
        <f>INDEX(Saturations!$G$2:$U$136,MATCH(LEFT(F$1,2)&amp;F20&amp;G20,Saturations!$A$2:$A$136,0),MATCH(H3,Saturations!$G$1:$U$1,0))</f>
        <v>1</v>
      </c>
      <c r="I20" s="57">
        <f>INDEX(Usage!$G$2:$V$136,MATCH(LEFT(F$1,2)&amp;F20&amp;G20,Usage!$A$2:$A$136,0),MATCH(H3,Usage!$G$1:$V$1,0))/1000000</f>
        <v>3.1723463019724489</v>
      </c>
      <c r="J20" s="36"/>
      <c r="K20" s="49" t="s">
        <v>85</v>
      </c>
      <c r="L20" s="49" t="s">
        <v>87</v>
      </c>
      <c r="M20" s="56">
        <f>INDEX(Saturations!$G$2:$U$136,MATCH(LEFT(K$1,2)&amp;K20&amp;L20,Saturations!$A$2:$A$136,0),MATCH(M3,Saturations!$G$1:$U$1,0))</f>
        <v>1</v>
      </c>
      <c r="N20" s="57">
        <f>INDEX(Usage!$G$2:$V$136,MATCH(LEFT(K$1,2)&amp;K20&amp;L20,Usage!$A$2:$A$136,0),MATCH(M3,Usage!$G$1:$V$1,0))/1000000</f>
        <v>0.3593147325719146</v>
      </c>
      <c r="O20" s="36"/>
      <c r="P20" s="49" t="s">
        <v>85</v>
      </c>
      <c r="Q20" s="49" t="s">
        <v>87</v>
      </c>
      <c r="R20" s="56">
        <f>INDEX(Saturations!$G$2:$U$136,MATCH(LEFT(P$1,2)&amp;P20&amp;Q20,Saturations!$A$2:$A$136,0),MATCH(R3,Saturations!$G$1:$U$1,0))</f>
        <v>1</v>
      </c>
      <c r="S20" s="57">
        <f>INDEX(Usage!$G$2:$V$136,MATCH(LEFT(P$1,2)&amp;P20&amp;Q20,Usage!$A$2:$A$136,0),MATCH(R3,Usage!$G$1:$V$1,0))/1000000</f>
        <v>1.9534694244528277</v>
      </c>
      <c r="T20" s="36"/>
      <c r="U20" s="49" t="s">
        <v>85</v>
      </c>
      <c r="V20" s="49" t="s">
        <v>87</v>
      </c>
      <c r="W20" s="56">
        <f>INDEX(Saturations!$G$2:$U$136,MATCH(LEFT(U$1,2)&amp;U20&amp;V20,Saturations!$A$2:$A$136,0),MATCH(W3,Saturations!$G$1:$U$1,0))</f>
        <v>1</v>
      </c>
      <c r="X20" s="57">
        <f>INDEX(Usage!$G$2:$V$136,MATCH(LEFT(U$1,2)&amp;U20&amp;V20,Usage!$A$2:$A$136,0),MATCH(W3,Usage!$G$1:$V$1,0))/1000000</f>
        <v>0.35883934244199139</v>
      </c>
      <c r="Y20" s="36"/>
    </row>
    <row r="21" spans="1:25" x14ac:dyDescent="0.25">
      <c r="A21" s="49" t="s">
        <v>85</v>
      </c>
      <c r="B21" s="49" t="s">
        <v>88</v>
      </c>
      <c r="C21" s="56">
        <f>INDEX(Saturations!$G$2:$U$136,MATCH(LEFT(A$1,2)&amp;A21&amp;B21,Saturations!$A$2:$A$136,0),MATCH(C3,Saturations!$G$1:$U$1,0))</f>
        <v>1</v>
      </c>
      <c r="D21" s="57">
        <f>INDEX(Usage!$G$2:$V$136,MATCH(LEFT(A$1,2)&amp;A21&amp;B21,Usage!$A$2:$A$136,0),MATCH(C3,Usage!$G$1:$V$1,0))/1000000</f>
        <v>2.2913293319547816</v>
      </c>
      <c r="E21" s="36"/>
      <c r="F21" s="49" t="s">
        <v>85</v>
      </c>
      <c r="G21" s="49" t="s">
        <v>88</v>
      </c>
      <c r="H21" s="56">
        <f>INDEX(Saturations!$G$2:$U$136,MATCH(LEFT(F$1,2)&amp;F21&amp;G21,Saturations!$A$2:$A$136,0),MATCH(H3,Saturations!$G$1:$U$1,0))</f>
        <v>1</v>
      </c>
      <c r="I21" s="57">
        <f>INDEX(Usage!$G$2:$V$136,MATCH(LEFT(F$1,2)&amp;F21&amp;G21,Usage!$A$2:$A$136,0),MATCH(H3,Usage!$G$1:$V$1,0))/1000000</f>
        <v>1.7134692517405659</v>
      </c>
      <c r="J21" s="36"/>
      <c r="K21" s="49" t="s">
        <v>85</v>
      </c>
      <c r="L21" s="49" t="s">
        <v>88</v>
      </c>
      <c r="M21" s="56">
        <f>INDEX(Saturations!$G$2:$U$136,MATCH(LEFT(K$1,2)&amp;K21&amp;L21,Saturations!$A$2:$A$136,0),MATCH(M3,Saturations!$G$1:$U$1,0))</f>
        <v>1</v>
      </c>
      <c r="N21" s="57">
        <f>INDEX(Usage!$G$2:$V$136,MATCH(LEFT(K$1,2)&amp;K21&amp;L21,Usage!$A$2:$A$136,0),MATCH(M3,Usage!$G$1:$V$1,0))/1000000</f>
        <v>0.19407551614921612</v>
      </c>
      <c r="O21" s="36"/>
      <c r="P21" s="49" t="s">
        <v>85</v>
      </c>
      <c r="Q21" s="49" t="s">
        <v>88</v>
      </c>
      <c r="R21" s="56">
        <f>INDEX(Saturations!$G$2:$U$136,MATCH(LEFT(P$1,2)&amp;P21&amp;Q21,Saturations!$A$2:$A$136,0),MATCH(R3,Saturations!$G$1:$U$1,0))</f>
        <v>1</v>
      </c>
      <c r="S21" s="57">
        <f>INDEX(Usage!$G$2:$V$136,MATCH(LEFT(P$1,2)&amp;P21&amp;Q21,Usage!$A$2:$A$136,0),MATCH(R3,Usage!$G$1:$V$1,0))/1000000</f>
        <v>1.0551211861498502</v>
      </c>
      <c r="T21" s="36"/>
      <c r="U21" s="49" t="s">
        <v>85</v>
      </c>
      <c r="V21" s="49" t="s">
        <v>88</v>
      </c>
      <c r="W21" s="56">
        <f>INDEX(Saturations!$G$2:$U$136,MATCH(LEFT(U$1,2)&amp;U21&amp;V21,Saturations!$A$2:$A$136,0),MATCH(W3,Saturations!$G$1:$U$1,0))</f>
        <v>1</v>
      </c>
      <c r="X21" s="57">
        <f>INDEX(Usage!$G$2:$V$136,MATCH(LEFT(U$1,2)&amp;U21&amp;V21,Usage!$A$2:$A$136,0),MATCH(W3,Usage!$G$1:$V$1,0))/1000000</f>
        <v>0.19381874520031384</v>
      </c>
      <c r="Y21" s="36"/>
    </row>
    <row r="22" spans="1:25" x14ac:dyDescent="0.25">
      <c r="A22" s="49" t="s">
        <v>89</v>
      </c>
      <c r="B22" s="49" t="s">
        <v>86</v>
      </c>
      <c r="C22" s="56">
        <f>INDEX(Saturations!$G$2:$U$136,MATCH(LEFT(A$1,2)&amp;A22&amp;B22,Saturations!$A$2:$A$136,0),MATCH(C3,Saturations!$G$1:$U$1,0))</f>
        <v>1</v>
      </c>
      <c r="D22" s="57">
        <f>INDEX(Usage!$G$2:$V$136,MATCH(LEFT(A$1,2)&amp;A22&amp;B22,Usage!$A$2:$A$136,0),MATCH(C3,Usage!$G$1:$V$1,0))/1000000</f>
        <v>0.62167512306638428</v>
      </c>
      <c r="E22" s="36"/>
      <c r="F22" s="49" t="s">
        <v>89</v>
      </c>
      <c r="G22" s="49" t="s">
        <v>86</v>
      </c>
      <c r="H22" s="56">
        <f>INDEX(Saturations!$G$2:$U$136,MATCH(LEFT(F$1,2)&amp;F22&amp;G22,Saturations!$A$2:$A$136,0),MATCH(H3,Saturations!$G$1:$U$1,0))</f>
        <v>1</v>
      </c>
      <c r="I22" s="57">
        <f>INDEX(Usage!$G$2:$V$136,MATCH(LEFT(F$1,2)&amp;F22&amp;G22,Usage!$A$2:$A$136,0),MATCH(H3,Usage!$G$1:$V$1,0))/1000000</f>
        <v>0.55446044145283047</v>
      </c>
      <c r="J22" s="36"/>
      <c r="K22" s="49" t="s">
        <v>89</v>
      </c>
      <c r="L22" s="49" t="s">
        <v>86</v>
      </c>
      <c r="M22" s="56">
        <f>INDEX(Saturations!$G$2:$U$136,MATCH(LEFT(K$1,2)&amp;K22&amp;L22,Saturations!$A$2:$A$136,0),MATCH(M3,Saturations!$G$1:$U$1,0))</f>
        <v>1</v>
      </c>
      <c r="N22" s="57">
        <f>INDEX(Usage!$G$2:$V$136,MATCH(LEFT(K$1,2)&amp;K22&amp;L22,Usage!$A$2:$A$136,0),MATCH(M3,Usage!$G$1:$V$1,0))/1000000</f>
        <v>6.280077465642965E-2</v>
      </c>
      <c r="O22" s="36"/>
      <c r="P22" s="49" t="s">
        <v>89</v>
      </c>
      <c r="Q22" s="49" t="s">
        <v>86</v>
      </c>
      <c r="R22" s="56">
        <f>INDEX(Saturations!$G$2:$U$136,MATCH(LEFT(P$1,2)&amp;P22&amp;Q22,Saturations!$A$2:$A$136,0),MATCH(R3,Saturations!$G$1:$U$1,0))</f>
        <v>1</v>
      </c>
      <c r="S22" s="57">
        <f>INDEX(Usage!$G$2:$V$136,MATCH(LEFT(P$1,2)&amp;P22&amp;Q22,Usage!$A$2:$A$136,0),MATCH(R3,Usage!$G$1:$V$1,0))/1000000</f>
        <v>0.2862716345930329</v>
      </c>
      <c r="T22" s="36"/>
      <c r="U22" s="49" t="s">
        <v>89</v>
      </c>
      <c r="V22" s="49" t="s">
        <v>86</v>
      </c>
      <c r="W22" s="56">
        <f>INDEX(Saturations!$G$2:$U$136,MATCH(LEFT(U$1,2)&amp;U22&amp;V22,Saturations!$A$2:$A$136,0),MATCH(W3,Saturations!$G$1:$U$1,0))</f>
        <v>1</v>
      </c>
      <c r="X22" s="57">
        <f>INDEX(Usage!$G$2:$V$136,MATCH(LEFT(U$1,2)&amp;U22&amp;V22,Usage!$A$2:$A$136,0),MATCH(W3,Usage!$G$1:$V$1,0))/1000000</f>
        <v>6.271768630597567E-2</v>
      </c>
      <c r="Y22" s="36"/>
    </row>
    <row r="23" spans="1:25" x14ac:dyDescent="0.25">
      <c r="A23" s="49" t="s">
        <v>89</v>
      </c>
      <c r="B23" s="49" t="s">
        <v>90</v>
      </c>
      <c r="C23" s="56">
        <f>INDEX(Saturations!$G$2:$U$136,MATCH(LEFT(A$1,2)&amp;A23&amp;B23,Saturations!$A$2:$A$136,0),MATCH(C3,Saturations!$G$1:$U$1,0))</f>
        <v>1</v>
      </c>
      <c r="D23" s="57">
        <f>INDEX(Usage!$G$2:$V$136,MATCH(LEFT(A$1,2)&amp;A23&amp;B23,Usage!$A$2:$A$136,0),MATCH(C3,Usage!$G$1:$V$1,0))/1000000</f>
        <v>1.4538014495245335</v>
      </c>
      <c r="E23" s="36"/>
      <c r="F23" s="49" t="s">
        <v>89</v>
      </c>
      <c r="G23" s="49" t="s">
        <v>90</v>
      </c>
      <c r="H23" s="56">
        <f>INDEX(Saturations!$G$2:$U$136,MATCH(LEFT(F$1,2)&amp;F23&amp;G23,Saturations!$A$2:$A$136,0),MATCH(H3,Saturations!$G$1:$U$1,0))</f>
        <v>1</v>
      </c>
      <c r="I23" s="57">
        <f>INDEX(Usage!$G$2:$V$136,MATCH(LEFT(F$1,2)&amp;F23&amp;G23,Usage!$A$2:$A$136,0),MATCH(H3,Usage!$G$1:$V$1,0))/1000000</f>
        <v>1.2966183840720655</v>
      </c>
      <c r="J23" s="36"/>
      <c r="K23" s="49" t="s">
        <v>89</v>
      </c>
      <c r="L23" s="49" t="s">
        <v>90</v>
      </c>
      <c r="M23" s="56">
        <f>INDEX(Saturations!$G$2:$U$136,MATCH(LEFT(K$1,2)&amp;K23&amp;L23,Saturations!$A$2:$A$136,0),MATCH(M3,Saturations!$G$1:$U$1,0))</f>
        <v>1</v>
      </c>
      <c r="N23" s="57">
        <f>INDEX(Usage!$G$2:$V$136,MATCH(LEFT(K$1,2)&amp;K23&amp;L23,Usage!$A$2:$A$136,0),MATCH(M3,Usage!$G$1:$V$1,0))/1000000</f>
        <v>0.14686104339586334</v>
      </c>
      <c r="O23" s="36"/>
      <c r="P23" s="49" t="s">
        <v>89</v>
      </c>
      <c r="Q23" s="49" t="s">
        <v>90</v>
      </c>
      <c r="R23" s="56">
        <f>INDEX(Saturations!$G$2:$U$136,MATCH(LEFT(P$1,2)&amp;P23&amp;Q23,Saturations!$A$2:$A$136,0),MATCH(R3,Saturations!$G$1:$U$1,0))</f>
        <v>1</v>
      </c>
      <c r="S23" s="57">
        <f>INDEX(Usage!$G$2:$V$136,MATCH(LEFT(P$1,2)&amp;P23&amp;Q23,Usage!$A$2:$A$136,0),MATCH(R3,Usage!$G$1:$V$1,0))/1000000</f>
        <v>0.66945274450795045</v>
      </c>
      <c r="T23" s="36"/>
      <c r="U23" s="49" t="s">
        <v>89</v>
      </c>
      <c r="V23" s="49" t="s">
        <v>90</v>
      </c>
      <c r="W23" s="56">
        <f>INDEX(Saturations!$G$2:$U$136,MATCH(LEFT(U$1,2)&amp;U23&amp;V23,Saturations!$A$2:$A$136,0),MATCH(W3,Saturations!$G$1:$U$1,0))</f>
        <v>1</v>
      </c>
      <c r="X23" s="57">
        <f>INDEX(Usage!$G$2:$V$136,MATCH(LEFT(U$1,2)&amp;U23&amp;V23,Usage!$A$2:$A$136,0),MATCH(W3,Usage!$G$1:$V$1,0))/1000000</f>
        <v>0.14666673939390695</v>
      </c>
      <c r="Y23" s="36"/>
    </row>
    <row r="24" spans="1:25" x14ac:dyDescent="0.25">
      <c r="A24" s="49" t="s">
        <v>89</v>
      </c>
      <c r="B24" s="49" t="s">
        <v>88</v>
      </c>
      <c r="C24" s="56">
        <f>INDEX(Saturations!$G$2:$U$136,MATCH(LEFT(A$1,2)&amp;A24&amp;B24,Saturations!$A$2:$A$136,0),MATCH(C3,Saturations!$G$1:$U$1,0))</f>
        <v>1</v>
      </c>
      <c r="D24" s="57">
        <f>INDEX(Usage!$G$2:$V$136,MATCH(LEFT(A$1,2)&amp;A24&amp;B24,Usage!$A$2:$A$136,0),MATCH(C3,Usage!$G$1:$V$1,0))/1000000</f>
        <v>1.5256886453604412</v>
      </c>
      <c r="E24" s="36"/>
      <c r="F24" s="49" t="s">
        <v>89</v>
      </c>
      <c r="G24" s="49" t="s">
        <v>88</v>
      </c>
      <c r="H24" s="56">
        <f>INDEX(Saturations!$G$2:$U$136,MATCH(LEFT(F$1,2)&amp;F24&amp;G24,Saturations!$A$2:$A$136,0),MATCH(H3,Saturations!$G$1:$U$1,0))</f>
        <v>1</v>
      </c>
      <c r="I24" s="57">
        <f>INDEX(Usage!$G$2:$V$136,MATCH(LEFT(F$1,2)&amp;F24&amp;G24,Usage!$A$2:$A$136,0),MATCH(H3,Usage!$G$1:$V$1,0))/1000000</f>
        <v>1.3607332325823014</v>
      </c>
      <c r="J24" s="36"/>
      <c r="K24" s="49" t="s">
        <v>89</v>
      </c>
      <c r="L24" s="49" t="s">
        <v>88</v>
      </c>
      <c r="M24" s="56">
        <f>INDEX(Saturations!$G$2:$U$136,MATCH(LEFT(K$1,2)&amp;K24&amp;L24,Saturations!$A$2:$A$136,0),MATCH(M3,Saturations!$G$1:$U$1,0))</f>
        <v>1</v>
      </c>
      <c r="N24" s="57">
        <f>INDEX(Usage!$G$2:$V$136,MATCH(LEFT(K$1,2)&amp;K24&amp;L24,Usage!$A$2:$A$136,0),MATCH(M3,Usage!$G$1:$V$1,0))/1000000</f>
        <v>0.15412299006039382</v>
      </c>
      <c r="O24" s="36"/>
      <c r="P24" s="49" t="s">
        <v>89</v>
      </c>
      <c r="Q24" s="49" t="s">
        <v>88</v>
      </c>
      <c r="R24" s="56">
        <f>INDEX(Saturations!$G$2:$U$136,MATCH(LEFT(P$1,2)&amp;P24&amp;Q24,Saturations!$A$2:$A$136,0),MATCH(R3,Saturations!$G$1:$U$1,0))</f>
        <v>1</v>
      </c>
      <c r="S24" s="57">
        <f>INDEX(Usage!$G$2:$V$136,MATCH(LEFT(P$1,2)&amp;P24&amp;Q24,Usage!$A$2:$A$136,0),MATCH(R3,Usage!$G$1:$V$1,0))/1000000</f>
        <v>0.70255566964471405</v>
      </c>
      <c r="T24" s="36"/>
      <c r="U24" s="49" t="s">
        <v>89</v>
      </c>
      <c r="V24" s="49" t="s">
        <v>88</v>
      </c>
      <c r="W24" s="56">
        <f>INDEX(Saturations!$G$2:$U$136,MATCH(LEFT(U$1,2)&amp;U24&amp;V24,Saturations!$A$2:$A$136,0),MATCH(W3,Saturations!$G$1:$U$1,0))</f>
        <v>1</v>
      </c>
      <c r="X24" s="57">
        <f>INDEX(Usage!$G$2:$V$136,MATCH(LEFT(U$1,2)&amp;U24&amp;V24,Usage!$A$2:$A$136,0),MATCH(W3,Usage!$G$1:$V$1,0))/1000000</f>
        <v>0.15391907816470132</v>
      </c>
      <c r="Y24" s="36"/>
    </row>
    <row r="25" spans="1:25" x14ac:dyDescent="0.25">
      <c r="A25" s="49" t="s">
        <v>93</v>
      </c>
      <c r="B25" s="49" t="s">
        <v>94</v>
      </c>
      <c r="C25" s="56">
        <f>INDEX(Saturations!$G$2:$U$136,MATCH(LEFT(A$1,2)&amp;A25&amp;B25,Saturations!$A$2:$A$136,0),MATCH(C3,Saturations!$G$1:$U$1,0))</f>
        <v>1</v>
      </c>
      <c r="D25" s="57">
        <f>INDEX(Usage!$G$2:$V$136,MATCH(LEFT(A$1,2)&amp;A25&amp;B25,Usage!$A$2:$A$136,0),MATCH(C3,Usage!$G$1:$V$1,0))/1000000</f>
        <v>1.6310226478478558</v>
      </c>
      <c r="E25" s="36"/>
      <c r="F25" s="49" t="s">
        <v>93</v>
      </c>
      <c r="G25" s="49" t="s">
        <v>94</v>
      </c>
      <c r="H25" s="56">
        <f>INDEX(Saturations!$G$2:$U$136,MATCH(LEFT(F$1,2)&amp;F25&amp;G25,Saturations!$A$2:$A$136,0),MATCH(H3,Saturations!$G$1:$U$1,0))</f>
        <v>1</v>
      </c>
      <c r="I25" s="57">
        <f>INDEX(Usage!$G$2:$V$136,MATCH(LEFT(F$1,2)&amp;F25&amp;G25,Usage!$A$2:$A$136,0),MATCH(H3,Usage!$G$1:$V$1,0))/1000000</f>
        <v>1.29780148371424</v>
      </c>
      <c r="J25" s="36"/>
      <c r="K25" s="49" t="s">
        <v>93</v>
      </c>
      <c r="L25" s="49" t="s">
        <v>94</v>
      </c>
      <c r="M25" s="56">
        <f>INDEX(Saturations!$G$2:$U$136,MATCH(LEFT(K$1,2)&amp;K25&amp;L25,Saturations!$A$2:$A$136,0),MATCH(M3,Saturations!$G$1:$U$1,0))</f>
        <v>1</v>
      </c>
      <c r="N25" s="57">
        <f>INDEX(Usage!$G$2:$V$136,MATCH(LEFT(K$1,2)&amp;K25&amp;L25,Usage!$A$2:$A$136,0),MATCH(M3,Usage!$G$1:$V$1,0))/1000000</f>
        <v>0.14699504677729416</v>
      </c>
      <c r="O25" s="36"/>
      <c r="P25" s="49" t="s">
        <v>93</v>
      </c>
      <c r="Q25" s="49" t="s">
        <v>94</v>
      </c>
      <c r="R25" s="56">
        <f>INDEX(Saturations!$G$2:$U$136,MATCH(LEFT(P$1,2)&amp;P25&amp;Q25,Saturations!$A$2:$A$136,0),MATCH(R3,Saturations!$G$1:$U$1,0))</f>
        <v>1</v>
      </c>
      <c r="S25" s="57">
        <f>INDEX(Usage!$G$2:$V$136,MATCH(LEFT(P$1,2)&amp;P25&amp;Q25,Usage!$A$2:$A$136,0),MATCH(R3,Usage!$G$1:$V$1,0))/1000000</f>
        <v>0.75106032416838997</v>
      </c>
      <c r="T25" s="36"/>
      <c r="U25" s="49" t="s">
        <v>93</v>
      </c>
      <c r="V25" s="49" t="s">
        <v>94</v>
      </c>
      <c r="W25" s="56">
        <f>INDEX(Saturations!$G$2:$U$136,MATCH(LEFT(U$1,2)&amp;U25&amp;V25,Saturations!$A$2:$A$136,0),MATCH(W3,Saturations!$G$1:$U$1,0))</f>
        <v>1</v>
      </c>
      <c r="X25" s="57">
        <f>INDEX(Usage!$G$2:$V$136,MATCH(LEFT(U$1,2)&amp;U25&amp;V25,Usage!$A$2:$A$136,0),MATCH(W3,Usage!$G$1:$V$1,0))/1000000</f>
        <v>0.14680056548262152</v>
      </c>
      <c r="Y25" s="36"/>
    </row>
    <row r="26" spans="1:25" x14ac:dyDescent="0.25">
      <c r="A26" s="49" t="s">
        <v>93</v>
      </c>
      <c r="B26" s="49" t="s">
        <v>95</v>
      </c>
      <c r="C26" s="56">
        <f>INDEX(Saturations!$G$2:$U$136,MATCH(LEFT(A$1,2)&amp;A26&amp;B26,Saturations!$A$2:$A$136,0),MATCH(C3,Saturations!$G$1:$U$1,0))</f>
        <v>1</v>
      </c>
      <c r="D26" s="57">
        <f>INDEX(Usage!$G$2:$V$136,MATCH(LEFT(A$1,2)&amp;A26&amp;B26,Usage!$A$2:$A$136,0),MATCH(C3,Usage!$G$1:$V$1,0))/1000000</f>
        <v>0.10485145593307643</v>
      </c>
      <c r="E26" s="36"/>
      <c r="F26" s="49" t="s">
        <v>93</v>
      </c>
      <c r="G26" s="49" t="s">
        <v>95</v>
      </c>
      <c r="H26" s="56">
        <f>INDEX(Saturations!$G$2:$U$136,MATCH(LEFT(F$1,2)&amp;F26&amp;G26,Saturations!$A$2:$A$136,0),MATCH(H3,Saturations!$G$1:$U$1,0))</f>
        <v>1</v>
      </c>
      <c r="I26" s="57">
        <f>INDEX(Usage!$G$2:$V$136,MATCH(LEFT(F$1,2)&amp;F26&amp;G26,Usage!$A$2:$A$136,0),MATCH(H3,Usage!$G$1:$V$1,0))/1000000</f>
        <v>8.343009538162971E-2</v>
      </c>
      <c r="J26" s="36"/>
      <c r="K26" s="49" t="s">
        <v>93</v>
      </c>
      <c r="L26" s="49" t="s">
        <v>95</v>
      </c>
      <c r="M26" s="56">
        <f>INDEX(Saturations!$G$2:$U$136,MATCH(LEFT(K$1,2)&amp;K26&amp;L26,Saturations!$A$2:$A$136,0),MATCH(M3,Saturations!$G$1:$U$1,0))</f>
        <v>1</v>
      </c>
      <c r="N26" s="57">
        <f>INDEX(Usage!$G$2:$V$136,MATCH(LEFT(K$1,2)&amp;K26&amp;L26,Usage!$A$2:$A$136,0),MATCH(M3,Usage!$G$1:$V$1,0))/1000000</f>
        <v>9.4496815785403386E-3</v>
      </c>
      <c r="O26" s="36"/>
      <c r="P26" s="49" t="s">
        <v>93</v>
      </c>
      <c r="Q26" s="49" t="s">
        <v>95</v>
      </c>
      <c r="R26" s="56">
        <f>INDEX(Saturations!$G$2:$U$136,MATCH(LEFT(P$1,2)&amp;P26&amp;Q26,Saturations!$A$2:$A$136,0),MATCH(R3,Saturations!$G$1:$U$1,0))</f>
        <v>1</v>
      </c>
      <c r="S26" s="57">
        <f>INDEX(Usage!$G$2:$V$136,MATCH(LEFT(P$1,2)&amp;P26&amp;Q26,Usage!$A$2:$A$136,0),MATCH(R3,Usage!$G$1:$V$1,0))/1000000</f>
        <v>4.8282449410825073E-2</v>
      </c>
      <c r="T26" s="36"/>
      <c r="U26" s="49" t="s">
        <v>93</v>
      </c>
      <c r="V26" s="49" t="s">
        <v>95</v>
      </c>
      <c r="W26" s="56">
        <f>INDEX(Saturations!$G$2:$U$136,MATCH(LEFT(U$1,2)&amp;U26&amp;V26,Saturations!$A$2:$A$136,0),MATCH(W3,Saturations!$G$1:$U$1,0))</f>
        <v>1</v>
      </c>
      <c r="X26" s="57">
        <f>INDEX(Usage!$G$2:$V$136,MATCH(LEFT(U$1,2)&amp;U26&amp;V26,Usage!$A$2:$A$136,0),MATCH(W3,Usage!$G$1:$V$1,0))/1000000</f>
        <v>9.4371792095970988E-3</v>
      </c>
      <c r="Y26" s="36"/>
    </row>
    <row r="27" spans="1:25" x14ac:dyDescent="0.25">
      <c r="A27" s="49" t="s">
        <v>93</v>
      </c>
      <c r="B27" s="49" t="s">
        <v>96</v>
      </c>
      <c r="C27" s="56">
        <f>INDEX(Saturations!$G$2:$U$136,MATCH(LEFT(A$1,2)&amp;A27&amp;B27,Saturations!$A$2:$A$136,0),MATCH(C3,Saturations!$G$1:$U$1,0))</f>
        <v>1</v>
      </c>
      <c r="D27" s="57">
        <f>INDEX(Usage!$G$2:$V$136,MATCH(LEFT(A$1,2)&amp;A27&amp;B27,Usage!$A$2:$A$136,0),MATCH(C3,Usage!$G$1:$V$1,0))/1000000</f>
        <v>19.246067244604699</v>
      </c>
      <c r="E27" s="36"/>
      <c r="F27" s="49" t="s">
        <v>93</v>
      </c>
      <c r="G27" s="49" t="s">
        <v>96</v>
      </c>
      <c r="H27" s="56">
        <f>INDEX(Saturations!$G$2:$U$136,MATCH(LEFT(F$1,2)&amp;F27&amp;G27,Saturations!$A$2:$A$136,0),MATCH(H3,Saturations!$G$1:$U$1,0))</f>
        <v>1</v>
      </c>
      <c r="I27" s="57">
        <f>INDEX(Usage!$G$2:$V$136,MATCH(LEFT(F$1,2)&amp;F27&amp;G27,Usage!$A$2:$A$136,0),MATCH(H3,Usage!$G$1:$V$1,0))/1000000</f>
        <v>15.314057507828034</v>
      </c>
      <c r="J27" s="36"/>
      <c r="K27" s="49" t="s">
        <v>93</v>
      </c>
      <c r="L27" s="49" t="s">
        <v>96</v>
      </c>
      <c r="M27" s="56">
        <f>INDEX(Saturations!$G$2:$U$136,MATCH(LEFT(K$1,2)&amp;K27&amp;L27,Saturations!$A$2:$A$136,0),MATCH(M3,Saturations!$G$1:$U$1,0))</f>
        <v>1</v>
      </c>
      <c r="N27" s="57">
        <f>INDEX(Usage!$G$2:$V$136,MATCH(LEFT(K$1,2)&amp;K27&amp;L27,Usage!$A$2:$A$136,0),MATCH(M3,Usage!$G$1:$V$1,0))/1000000</f>
        <v>1.7345415519720715</v>
      </c>
      <c r="O27" s="36"/>
      <c r="P27" s="49" t="s">
        <v>93</v>
      </c>
      <c r="Q27" s="49" t="s">
        <v>96</v>
      </c>
      <c r="R27" s="56">
        <f>INDEX(Saturations!$G$2:$U$136,MATCH(LEFT(P$1,2)&amp;P27&amp;Q27,Saturations!$A$2:$A$136,0),MATCH(R3,Saturations!$G$1:$U$1,0))</f>
        <v>1</v>
      </c>
      <c r="S27" s="57">
        <f>INDEX(Usage!$G$2:$V$136,MATCH(LEFT(P$1,2)&amp;P27&amp;Q27,Usage!$A$2:$A$136,0),MATCH(R3,Usage!$G$1:$V$1,0))/1000000</f>
        <v>8.8625118251870045</v>
      </c>
      <c r="T27" s="36"/>
      <c r="U27" s="49" t="s">
        <v>93</v>
      </c>
      <c r="V27" s="49" t="s">
        <v>96</v>
      </c>
      <c r="W27" s="56">
        <f>INDEX(Saturations!$G$2:$U$136,MATCH(LEFT(U$1,2)&amp;U27&amp;V27,Saturations!$A$2:$A$136,0),MATCH(W3,Saturations!$G$1:$U$1,0))</f>
        <v>1</v>
      </c>
      <c r="X27" s="57">
        <f>INDEX(Usage!$G$2:$V$136,MATCH(LEFT(U$1,2)&amp;U27&amp;V27,Usage!$A$2:$A$136,0),MATCH(W3,Usage!$G$1:$V$1,0))/1000000</f>
        <v>1.7322466726949346</v>
      </c>
      <c r="Y27" s="36"/>
    </row>
    <row r="28" spans="1:25" x14ac:dyDescent="0.25">
      <c r="A28" s="49" t="s">
        <v>93</v>
      </c>
      <c r="B28" s="49" t="s">
        <v>97</v>
      </c>
      <c r="C28" s="56">
        <f>INDEX(Saturations!$G$2:$U$136,MATCH(LEFT(A$1,2)&amp;A28&amp;B28,Saturations!$A$2:$A$136,0),MATCH(C3,Saturations!$G$1:$U$1,0))</f>
        <v>1</v>
      </c>
      <c r="D28" s="57">
        <f>INDEX(Usage!$G$2:$V$136,MATCH(LEFT(A$1,2)&amp;A28&amp;B28,Usage!$A$2:$A$136,0),MATCH(C3,Usage!$G$1:$V$1,0))/1000000</f>
        <v>42.697842888302802</v>
      </c>
      <c r="E28" s="36"/>
      <c r="F28" s="49" t="s">
        <v>93</v>
      </c>
      <c r="G28" s="49" t="s">
        <v>97</v>
      </c>
      <c r="H28" s="56">
        <f>INDEX(Saturations!$G$2:$U$136,MATCH(LEFT(F$1,2)&amp;F28&amp;G28,Saturations!$A$2:$A$136,0),MATCH(H3,Saturations!$G$1:$U$1,0))</f>
        <v>1</v>
      </c>
      <c r="I28" s="57">
        <f>INDEX(Usage!$G$2:$V$136,MATCH(LEFT(F$1,2)&amp;F28&amp;G28,Usage!$A$2:$A$136,0),MATCH(H3,Usage!$G$1:$V$1,0))/1000000</f>
        <v>33.974588841519214</v>
      </c>
      <c r="J28" s="36"/>
      <c r="K28" s="49" t="s">
        <v>93</v>
      </c>
      <c r="L28" s="49" t="s">
        <v>97</v>
      </c>
      <c r="M28" s="56">
        <f>INDEX(Saturations!$G$2:$U$136,MATCH(LEFT(K$1,2)&amp;K28&amp;L28,Saturations!$A$2:$A$136,0),MATCH(M3,Saturations!$G$1:$U$1,0))</f>
        <v>1</v>
      </c>
      <c r="N28" s="57">
        <f>INDEX(Usage!$G$2:$V$136,MATCH(LEFT(K$1,2)&amp;K28&amp;L28,Usage!$A$2:$A$136,0),MATCH(M3,Usage!$G$1:$V$1,0))/1000000</f>
        <v>3.8481203317055943</v>
      </c>
      <c r="O28" s="36"/>
      <c r="P28" s="49" t="s">
        <v>93</v>
      </c>
      <c r="Q28" s="49" t="s">
        <v>97</v>
      </c>
      <c r="R28" s="56">
        <f>INDEX(Saturations!$G$2:$U$136,MATCH(LEFT(P$1,2)&amp;P28&amp;Q28,Saturations!$A$2:$A$136,0),MATCH(R3,Saturations!$G$1:$U$1,0))</f>
        <v>1</v>
      </c>
      <c r="S28" s="57">
        <f>INDEX(Usage!$G$2:$V$136,MATCH(LEFT(P$1,2)&amp;P28&amp;Q28,Usage!$A$2:$A$136,0),MATCH(R3,Usage!$G$1:$V$1,0))/1000000</f>
        <v>19.661686343408213</v>
      </c>
      <c r="T28" s="36"/>
      <c r="U28" s="49" t="s">
        <v>93</v>
      </c>
      <c r="V28" s="49" t="s">
        <v>97</v>
      </c>
      <c r="W28" s="56">
        <f>INDEX(Saturations!$G$2:$U$136,MATCH(LEFT(U$1,2)&amp;U28&amp;V28,Saturations!$A$2:$A$136,0),MATCH(W3,Saturations!$G$1:$U$1,0))</f>
        <v>1</v>
      </c>
      <c r="X28" s="57">
        <f>INDEX(Usage!$G$2:$V$136,MATCH(LEFT(U$1,2)&amp;U28&amp;V28,Usage!$A$2:$A$136,0),MATCH(W3,Usage!$G$1:$V$1,0))/1000000</f>
        <v>3.8430290892414867</v>
      </c>
      <c r="Y28" s="36"/>
    </row>
    <row r="29" spans="1:25" x14ac:dyDescent="0.25">
      <c r="A29" s="49" t="s">
        <v>93</v>
      </c>
      <c r="B29" s="49" t="s">
        <v>98</v>
      </c>
      <c r="C29" s="56">
        <f>INDEX(Saturations!$G$2:$U$136,MATCH(LEFT(A$1,2)&amp;A29&amp;B29,Saturations!$A$2:$A$136,0),MATCH(C3,Saturations!$G$1:$U$1,0))</f>
        <v>0</v>
      </c>
      <c r="D29" s="57">
        <f>INDEX(Usage!$G$2:$V$136,MATCH(LEFT(A$1,2)&amp;A29&amp;B29,Usage!$A$2:$A$136,0),MATCH(C3,Usage!$G$1:$V$1,0))/1000000</f>
        <v>0</v>
      </c>
      <c r="E29" s="36"/>
      <c r="F29" s="49" t="s">
        <v>93</v>
      </c>
      <c r="G29" s="49" t="s">
        <v>98</v>
      </c>
      <c r="H29" s="56">
        <f>INDEX(Saturations!$G$2:$U$136,MATCH(LEFT(F$1,2)&amp;F29&amp;G29,Saturations!$A$2:$A$136,0),MATCH(H3,Saturations!$G$1:$U$1,0))</f>
        <v>0</v>
      </c>
      <c r="I29" s="57">
        <f>INDEX(Usage!$G$2:$V$136,MATCH(LEFT(F$1,2)&amp;F29&amp;G29,Usage!$A$2:$A$136,0),MATCH(H3,Usage!$G$1:$V$1,0))/1000000</f>
        <v>0</v>
      </c>
      <c r="J29" s="36"/>
      <c r="K29" s="49" t="s">
        <v>93</v>
      </c>
      <c r="L29" s="49" t="s">
        <v>98</v>
      </c>
      <c r="M29" s="56">
        <f>INDEX(Saturations!$G$2:$U$136,MATCH(LEFT(K$1,2)&amp;K29&amp;L29,Saturations!$A$2:$A$136,0),MATCH(M3,Saturations!$G$1:$U$1,0))</f>
        <v>0</v>
      </c>
      <c r="N29" s="57">
        <f>INDEX(Usage!$G$2:$V$136,MATCH(LEFT(K$1,2)&amp;K29&amp;L29,Usage!$A$2:$A$136,0),MATCH(M3,Usage!$G$1:$V$1,0))/1000000</f>
        <v>0</v>
      </c>
      <c r="O29" s="36"/>
      <c r="P29" s="49" t="s">
        <v>93</v>
      </c>
      <c r="Q29" s="49" t="s">
        <v>98</v>
      </c>
      <c r="R29" s="56">
        <f>INDEX(Saturations!$G$2:$U$136,MATCH(LEFT(P$1,2)&amp;P29&amp;Q29,Saturations!$A$2:$A$136,0),MATCH(R3,Saturations!$G$1:$U$1,0))</f>
        <v>0</v>
      </c>
      <c r="S29" s="57">
        <f>INDEX(Usage!$G$2:$V$136,MATCH(LEFT(P$1,2)&amp;P29&amp;Q29,Usage!$A$2:$A$136,0),MATCH(R3,Usage!$G$1:$V$1,0))/1000000</f>
        <v>0</v>
      </c>
      <c r="T29" s="36"/>
      <c r="U29" s="49" t="s">
        <v>93</v>
      </c>
      <c r="V29" s="49" t="s">
        <v>98</v>
      </c>
      <c r="W29" s="56">
        <f>INDEX(Saturations!$G$2:$U$136,MATCH(LEFT(U$1,2)&amp;U29&amp;V29,Saturations!$A$2:$A$136,0),MATCH(W3,Saturations!$G$1:$U$1,0))</f>
        <v>0</v>
      </c>
      <c r="X29" s="57">
        <f>INDEX(Usage!$G$2:$V$136,MATCH(LEFT(U$1,2)&amp;U29&amp;V29,Usage!$A$2:$A$136,0),MATCH(W3,Usage!$G$1:$V$1,0))/1000000</f>
        <v>0</v>
      </c>
      <c r="Y29" s="36"/>
    </row>
    <row r="30" spans="1:25" x14ac:dyDescent="0.25">
      <c r="A30" s="49" t="s">
        <v>99</v>
      </c>
      <c r="B30" s="49" t="s">
        <v>3</v>
      </c>
      <c r="C30" s="56">
        <f>INDEX(Saturations!$G$2:$U$136,MATCH(LEFT(A$1,2)&amp;A30&amp;B30,Saturations!$A$2:$A$136,0),MATCH(C3,Saturations!$G$1:$U$1,0))</f>
        <v>1</v>
      </c>
      <c r="D30" s="57">
        <f>INDEX(Usage!$G$2:$V$136,MATCH(LEFT(A$1,2)&amp;A30&amp;B30,Usage!$A$2:$A$136,0),MATCH(C3,Usage!$G$1:$V$1,0))/1000000</f>
        <v>6.3025940437203012</v>
      </c>
      <c r="E30" s="36"/>
      <c r="F30" s="49" t="s">
        <v>99</v>
      </c>
      <c r="G30" s="49" t="s">
        <v>3</v>
      </c>
      <c r="H30" s="56">
        <f>INDEX(Saturations!$G$2:$U$136,MATCH(LEFT(F$1,2)&amp;F30&amp;G30,Saturations!$A$2:$A$136,0),MATCH(H3,Saturations!$G$1:$U$1,0))</f>
        <v>1</v>
      </c>
      <c r="I30" s="57">
        <f>INDEX(Usage!$G$2:$V$136,MATCH(LEFT(F$1,2)&amp;F30&amp;G30,Usage!$A$2:$A$136,0),MATCH(H3,Usage!$G$1:$V$1,0))/1000000</f>
        <v>5.01496157149115</v>
      </c>
      <c r="J30" s="36"/>
      <c r="K30" s="49" t="s">
        <v>99</v>
      </c>
      <c r="L30" s="49" t="s">
        <v>3</v>
      </c>
      <c r="M30" s="56">
        <f>INDEX(Saturations!$G$2:$U$136,MATCH(LEFT(K$1,2)&amp;K30&amp;L30,Saturations!$A$2:$A$136,0),MATCH(M3,Saturations!$G$1:$U$1,0))</f>
        <v>1</v>
      </c>
      <c r="N30" s="57">
        <f>INDEX(Usage!$G$2:$V$136,MATCH(LEFT(K$1,2)&amp;K30&amp;L30,Usage!$A$2:$A$136,0),MATCH(M3,Usage!$G$1:$V$1,0))/1000000</f>
        <v>0.56801792881136115</v>
      </c>
      <c r="O30" s="36"/>
      <c r="P30" s="49" t="s">
        <v>99</v>
      </c>
      <c r="Q30" s="49" t="s">
        <v>3</v>
      </c>
      <c r="R30" s="56">
        <f>INDEX(Saturations!$G$2:$U$136,MATCH(LEFT(P$1,2)&amp;P30&amp;Q30,Saturations!$A$2:$A$136,0),MATCH(R3,Saturations!$G$1:$U$1,0))</f>
        <v>1</v>
      </c>
      <c r="S30" s="57">
        <f>INDEX(Usage!$G$2:$V$136,MATCH(LEFT(P$1,2)&amp;P30&amp;Q30,Usage!$A$2:$A$136,0),MATCH(R3,Usage!$G$1:$V$1,0))/1000000</f>
        <v>2.9022456137101376</v>
      </c>
      <c r="T30" s="36"/>
      <c r="U30" s="49" t="s">
        <v>99</v>
      </c>
      <c r="V30" s="49" t="s">
        <v>3</v>
      </c>
      <c r="W30" s="56">
        <f>INDEX(Saturations!$G$2:$U$136,MATCH(LEFT(U$1,2)&amp;U30&amp;V30,Saturations!$A$2:$A$136,0),MATCH(W3,Saturations!$G$1:$U$1,0))</f>
        <v>1</v>
      </c>
      <c r="X30" s="57">
        <f>INDEX(Usage!$G$2:$V$136,MATCH(LEFT(U$1,2)&amp;U30&amp;V30,Usage!$A$2:$A$136,0),MATCH(W3,Usage!$G$1:$V$1,0))/1000000</f>
        <v>0.56726641463034355</v>
      </c>
      <c r="Y30" s="36"/>
    </row>
    <row r="31" spans="1:25" x14ac:dyDescent="0.25">
      <c r="A31" s="49" t="s">
        <v>99</v>
      </c>
      <c r="B31" s="49" t="s">
        <v>100</v>
      </c>
      <c r="C31" s="56">
        <f>INDEX(Saturations!$G$2:$U$136,MATCH(LEFT(A$1,2)&amp;A31&amp;B31,Saturations!$A$2:$A$136,0),MATCH(C3,Saturations!$G$1:$U$1,0))</f>
        <v>0</v>
      </c>
      <c r="D31" s="57">
        <f>INDEX(Usage!$G$2:$V$136,MATCH(LEFT(A$1,2)&amp;A31&amp;B31,Usage!$A$2:$A$136,0),MATCH(C3,Usage!$G$1:$V$1,0))/1000000</f>
        <v>0</v>
      </c>
      <c r="E31" s="36"/>
      <c r="F31" s="49" t="s">
        <v>99</v>
      </c>
      <c r="G31" s="49" t="s">
        <v>100</v>
      </c>
      <c r="H31" s="56">
        <f>INDEX(Saturations!$G$2:$U$136,MATCH(LEFT(F$1,2)&amp;F31&amp;G31,Saturations!$A$2:$A$136,0),MATCH(H3,Saturations!$G$1:$U$1,0))</f>
        <v>0</v>
      </c>
      <c r="I31" s="57">
        <f>INDEX(Usage!$G$2:$V$136,MATCH(LEFT(F$1,2)&amp;F31&amp;G31,Usage!$A$2:$A$136,0),MATCH(H3,Usage!$G$1:$V$1,0))/1000000</f>
        <v>0</v>
      </c>
      <c r="J31" s="36"/>
      <c r="K31" s="49" t="s">
        <v>99</v>
      </c>
      <c r="L31" s="49" t="s">
        <v>100</v>
      </c>
      <c r="M31" s="56">
        <f>INDEX(Saturations!$G$2:$U$136,MATCH(LEFT(K$1,2)&amp;K31&amp;L31,Saturations!$A$2:$A$136,0),MATCH(M3,Saturations!$G$1:$U$1,0))</f>
        <v>0</v>
      </c>
      <c r="N31" s="57">
        <f>INDEX(Usage!$G$2:$V$136,MATCH(LEFT(K$1,2)&amp;K31&amp;L31,Usage!$A$2:$A$136,0),MATCH(M3,Usage!$G$1:$V$1,0))/1000000</f>
        <v>0</v>
      </c>
      <c r="O31" s="36"/>
      <c r="P31" s="49" t="s">
        <v>99</v>
      </c>
      <c r="Q31" s="49" t="s">
        <v>100</v>
      </c>
      <c r="R31" s="56">
        <f>INDEX(Saturations!$G$2:$U$136,MATCH(LEFT(P$1,2)&amp;P31&amp;Q31,Saturations!$A$2:$A$136,0),MATCH(R3,Saturations!$G$1:$U$1,0))</f>
        <v>0</v>
      </c>
      <c r="S31" s="57">
        <f>INDEX(Usage!$G$2:$V$136,MATCH(LEFT(P$1,2)&amp;P31&amp;Q31,Usage!$A$2:$A$136,0),MATCH(R3,Usage!$G$1:$V$1,0))/1000000</f>
        <v>0</v>
      </c>
      <c r="T31" s="36"/>
      <c r="U31" s="49" t="s">
        <v>99</v>
      </c>
      <c r="V31" s="49" t="s">
        <v>100</v>
      </c>
      <c r="W31" s="56">
        <f>INDEX(Saturations!$G$2:$U$136,MATCH(LEFT(U$1,2)&amp;U31&amp;V31,Saturations!$A$2:$A$136,0),MATCH(W3,Saturations!$G$1:$U$1,0))</f>
        <v>0</v>
      </c>
      <c r="X31" s="57">
        <f>INDEX(Usage!$G$2:$V$136,MATCH(LEFT(U$1,2)&amp;U31&amp;V31,Usage!$A$2:$A$136,0),MATCH(W3,Usage!$G$1:$V$1,0))/1000000</f>
        <v>0</v>
      </c>
      <c r="Y31" s="36"/>
    </row>
    <row r="32" spans="1:25" x14ac:dyDescent="0.25">
      <c r="A32" s="49" t="s">
        <v>99</v>
      </c>
      <c r="B32" s="49" t="s">
        <v>101</v>
      </c>
      <c r="C32" s="56">
        <f>INDEX(Saturations!$G$2:$U$136,MATCH(LEFT(A$1,2)&amp;A32&amp;B32,Saturations!$A$2:$A$136,0),MATCH(C3,Saturations!$G$1:$U$1,0))</f>
        <v>1</v>
      </c>
      <c r="D32" s="57">
        <f>INDEX(Usage!$G$2:$V$136,MATCH(LEFT(A$1,2)&amp;A32&amp;B32,Usage!$A$2:$A$136,0),MATCH(C3,Usage!$G$1:$V$1,0))/1000000</f>
        <v>38.337105357512534</v>
      </c>
      <c r="E32" s="36"/>
      <c r="F32" s="49" t="s">
        <v>99</v>
      </c>
      <c r="G32" s="49" t="s">
        <v>101</v>
      </c>
      <c r="H32" s="56">
        <f>INDEX(Saturations!$G$2:$U$136,MATCH(LEFT(F$1,2)&amp;F32&amp;G32,Saturations!$A$2:$A$136,0),MATCH(H3,Saturations!$G$1:$U$1,0))</f>
        <v>1</v>
      </c>
      <c r="I32" s="57">
        <f>INDEX(Usage!$G$2:$V$136,MATCH(LEFT(F$1,2)&amp;F32&amp;G32,Usage!$A$2:$A$136,0),MATCH(H3,Usage!$G$1:$V$1,0))/1000000</f>
        <v>30.504758643259517</v>
      </c>
      <c r="J32" s="36"/>
      <c r="K32" s="49" t="s">
        <v>99</v>
      </c>
      <c r="L32" s="49" t="s">
        <v>101</v>
      </c>
      <c r="M32" s="56">
        <f>INDEX(Saturations!$G$2:$U$136,MATCH(LEFT(K$1,2)&amp;K32&amp;L32,Saturations!$A$2:$A$136,0),MATCH(M3,Saturations!$G$1:$U$1,0))</f>
        <v>1</v>
      </c>
      <c r="N32" s="57">
        <f>INDEX(Usage!$G$2:$V$136,MATCH(LEFT(K$1,2)&amp;K32&amp;L32,Usage!$A$2:$A$136,0),MATCH(M3,Usage!$G$1:$V$1,0))/1000000</f>
        <v>3.4551111860828589</v>
      </c>
      <c r="O32" s="36"/>
      <c r="P32" s="49" t="s">
        <v>99</v>
      </c>
      <c r="Q32" s="49" t="s">
        <v>101</v>
      </c>
      <c r="R32" s="56">
        <f>INDEX(Saturations!$G$2:$U$136,MATCH(LEFT(P$1,2)&amp;P32&amp;Q32,Saturations!$A$2:$A$136,0),MATCH(R3,Saturations!$G$1:$U$1,0))</f>
        <v>1</v>
      </c>
      <c r="S32" s="57">
        <f>INDEX(Usage!$G$2:$V$136,MATCH(LEFT(P$1,2)&amp;P32&amp;Q32,Usage!$A$2:$A$136,0),MATCH(R3,Usage!$G$1:$V$1,0))/1000000</f>
        <v>17.653635169005319</v>
      </c>
      <c r="T32" s="36"/>
      <c r="U32" s="49" t="s">
        <v>99</v>
      </c>
      <c r="V32" s="49" t="s">
        <v>101</v>
      </c>
      <c r="W32" s="56">
        <f>INDEX(Saturations!$G$2:$U$136,MATCH(LEFT(U$1,2)&amp;U32&amp;V32,Saturations!$A$2:$A$136,0),MATCH(W3,Saturations!$G$1:$U$1,0))</f>
        <v>1</v>
      </c>
      <c r="X32" s="57">
        <f>INDEX(Usage!$G$2:$V$136,MATCH(LEFT(U$1,2)&amp;U32&amp;V32,Usage!$A$2:$A$136,0),MATCH(W3,Usage!$G$1:$V$1,0))/1000000</f>
        <v>3.4505399130267995</v>
      </c>
      <c r="Y32" s="36"/>
    </row>
    <row r="33" spans="1:25" x14ac:dyDescent="0.25">
      <c r="A33" s="49" t="s">
        <v>99</v>
      </c>
      <c r="B33" s="49" t="s">
        <v>102</v>
      </c>
      <c r="C33" s="56">
        <f>INDEX(Saturations!$G$2:$U$136,MATCH(LEFT(A$1,2)&amp;A33&amp;B33,Saturations!$A$2:$A$136,0),MATCH(C3,Saturations!$G$1:$U$1,0))</f>
        <v>1</v>
      </c>
      <c r="D33" s="57">
        <f>INDEX(Usage!$G$2:$V$136,MATCH(LEFT(A$1,2)&amp;A33&amp;B33,Usage!$A$2:$A$136,0),MATCH(C3,Usage!$G$1:$V$1,0))/1000000</f>
        <v>0.32596318449420481</v>
      </c>
      <c r="E33" s="36"/>
      <c r="F33" s="49" t="s">
        <v>99</v>
      </c>
      <c r="G33" s="49" t="s">
        <v>102</v>
      </c>
      <c r="H33" s="56">
        <f>INDEX(Saturations!$G$2:$U$136,MATCH(LEFT(F$1,2)&amp;F33&amp;G33,Saturations!$A$2:$A$136,0),MATCH(H3,Saturations!$G$1:$U$1,0))</f>
        <v>1</v>
      </c>
      <c r="I33" s="57">
        <f>INDEX(Usage!$G$2:$V$136,MATCH(LEFT(F$1,2)&amp;F33&amp;G33,Usage!$A$2:$A$136,0),MATCH(H3,Usage!$G$1:$V$1,0))/1000000</f>
        <v>0.25936825894538956</v>
      </c>
      <c r="J33" s="36"/>
      <c r="K33" s="49" t="s">
        <v>99</v>
      </c>
      <c r="L33" s="49" t="s">
        <v>102</v>
      </c>
      <c r="M33" s="56">
        <f>INDEX(Saturations!$G$2:$U$136,MATCH(LEFT(K$1,2)&amp;K33&amp;L33,Saturations!$A$2:$A$136,0),MATCH(M3,Saturations!$G$1:$U$1,0))</f>
        <v>1</v>
      </c>
      <c r="N33" s="57">
        <f>INDEX(Usage!$G$2:$V$136,MATCH(LEFT(K$1,2)&amp;K33&amp;L33,Usage!$A$2:$A$136,0),MATCH(M3,Usage!$G$1:$V$1,0))/1000000</f>
        <v>2.9377258259182058E-2</v>
      </c>
      <c r="O33" s="36"/>
      <c r="P33" s="49" t="s">
        <v>99</v>
      </c>
      <c r="Q33" s="49" t="s">
        <v>102</v>
      </c>
      <c r="R33" s="56">
        <f>INDEX(Saturations!$G$2:$U$136,MATCH(LEFT(P$1,2)&amp;P33&amp;Q33,Saturations!$A$2:$A$136,0),MATCH(R3,Saturations!$G$1:$U$1,0))</f>
        <v>1</v>
      </c>
      <c r="S33" s="57">
        <f>INDEX(Usage!$G$2:$V$136,MATCH(LEFT(P$1,2)&amp;P33&amp;Q33,Usage!$A$2:$A$136,0),MATCH(R3,Usage!$G$1:$V$1,0))/1000000</f>
        <v>0.15010092921530982</v>
      </c>
      <c r="T33" s="36"/>
      <c r="U33" s="49" t="s">
        <v>99</v>
      </c>
      <c r="V33" s="49" t="s">
        <v>102</v>
      </c>
      <c r="W33" s="56">
        <f>INDEX(Saturations!$G$2:$U$136,MATCH(LEFT(U$1,2)&amp;U33&amp;V33,Saturations!$A$2:$A$136,0),MATCH(W3,Saturations!$G$1:$U$1,0))</f>
        <v>1</v>
      </c>
      <c r="X33" s="57">
        <f>INDEX(Usage!$G$2:$V$136,MATCH(LEFT(U$1,2)&amp;U33&amp;V33,Usage!$A$2:$A$136,0),MATCH(W3,Usage!$G$1:$V$1,0))/1000000</f>
        <v>2.9338390777961187E-2</v>
      </c>
      <c r="Y33" s="36"/>
    </row>
    <row r="34" spans="1:25" x14ac:dyDescent="0.25">
      <c r="A34" s="49" t="s">
        <v>99</v>
      </c>
      <c r="B34" s="49" t="s">
        <v>6</v>
      </c>
      <c r="C34" s="56">
        <f>INDEX(Saturations!$G$2:$U$136,MATCH(LEFT(A$1,2)&amp;A34&amp;B34,Saturations!$A$2:$A$136,0),MATCH(C3,Saturations!$G$1:$U$1,0))</f>
        <v>1</v>
      </c>
      <c r="D34" s="57">
        <f>INDEX(Usage!$G$2:$V$136,MATCH(LEFT(A$1,2)&amp;A34&amp;B34,Usage!$A$2:$A$136,0),MATCH(C3,Usage!$G$1:$V$1,0))/1000000</f>
        <v>2.6479715163911579</v>
      </c>
      <c r="E34" s="36"/>
      <c r="F34" s="49" t="s">
        <v>99</v>
      </c>
      <c r="G34" s="49" t="s">
        <v>6</v>
      </c>
      <c r="H34" s="56">
        <f>INDEX(Saturations!$G$2:$U$136,MATCH(LEFT(F$1,2)&amp;F34&amp;G34,Saturations!$A$2:$A$136,0),MATCH(H3,Saturations!$G$1:$U$1,0))</f>
        <v>1</v>
      </c>
      <c r="I34" s="57">
        <f>INDEX(Usage!$G$2:$V$136,MATCH(LEFT(F$1,2)&amp;F34&amp;G34,Usage!$A$2:$A$136,0),MATCH(H3,Usage!$G$1:$V$1,0))/1000000</f>
        <v>2.1069856800210767</v>
      </c>
      <c r="J34" s="36"/>
      <c r="K34" s="49" t="s">
        <v>99</v>
      </c>
      <c r="L34" s="49" t="s">
        <v>6</v>
      </c>
      <c r="M34" s="56">
        <f>INDEX(Saturations!$G$2:$U$136,MATCH(LEFT(K$1,2)&amp;K34&amp;L34,Saturations!$A$2:$A$136,0),MATCH(M3,Saturations!$G$1:$U$1,0))</f>
        <v>1</v>
      </c>
      <c r="N34" s="57">
        <f>INDEX(Usage!$G$2:$V$136,MATCH(LEFT(K$1,2)&amp;K34&amp;L34,Usage!$A$2:$A$136,0),MATCH(M3,Usage!$G$1:$V$1,0))/1000000</f>
        <v>0.23864702150547307</v>
      </c>
      <c r="O34" s="36"/>
      <c r="P34" s="49" t="s">
        <v>99</v>
      </c>
      <c r="Q34" s="49" t="s">
        <v>6</v>
      </c>
      <c r="R34" s="56">
        <f>INDEX(Saturations!$G$2:$U$136,MATCH(LEFT(P$1,2)&amp;P34&amp;Q34,Saturations!$A$2:$A$136,0),MATCH(R3,Saturations!$G$1:$U$1,0))</f>
        <v>1</v>
      </c>
      <c r="S34" s="57">
        <f>INDEX(Usage!$G$2:$V$136,MATCH(LEFT(P$1,2)&amp;P34&amp;Q34,Usage!$A$2:$A$136,0),MATCH(R3,Usage!$G$1:$V$1,0))/1000000</f>
        <v>1.2193493132137818</v>
      </c>
      <c r="T34" s="36"/>
      <c r="U34" s="49" t="s">
        <v>99</v>
      </c>
      <c r="V34" s="49" t="s">
        <v>6</v>
      </c>
      <c r="W34" s="56">
        <f>INDEX(Saturations!$G$2:$U$136,MATCH(LEFT(U$1,2)&amp;U34&amp;V34,Saturations!$A$2:$A$136,0),MATCH(W3,Saturations!$G$1:$U$1,0))</f>
        <v>1</v>
      </c>
      <c r="X34" s="57">
        <f>INDEX(Usage!$G$2:$V$136,MATCH(LEFT(U$1,2)&amp;U34&amp;V34,Usage!$A$2:$A$136,0),MATCH(W3,Usage!$G$1:$V$1,0))/1000000</f>
        <v>0.23833128037861415</v>
      </c>
      <c r="Y34" s="36"/>
    </row>
    <row r="35" spans="1:25" ht="14.4" thickBot="1" x14ac:dyDescent="0.3">
      <c r="A35" s="49" t="s">
        <v>91</v>
      </c>
      <c r="B35" s="49" t="s">
        <v>91</v>
      </c>
      <c r="C35" s="56">
        <f>INDEX(Saturations!$G$2:$U$136,MATCH(LEFT(A$1,2)&amp;A35&amp;B35,Saturations!$A$2:$A$136,0),MATCH(C3,Saturations!$G$1:$U$1,0))</f>
        <v>1</v>
      </c>
      <c r="D35" s="57">
        <f>INDEX(Usage!$G$2:$V$136,MATCH(LEFT(A$1,2)&amp;A35&amp;B35,Usage!$A$2:$A$136,0),MATCH(C3,Usage!$G$1:$V$1,0))/1000000</f>
        <v>12.639701836387053</v>
      </c>
      <c r="E35" s="36"/>
      <c r="F35" s="49" t="s">
        <v>91</v>
      </c>
      <c r="G35" s="49" t="s">
        <v>91</v>
      </c>
      <c r="H35" s="56">
        <f>INDEX(Saturations!$G$2:$U$136,MATCH(LEFT(F$1,2)&amp;F35&amp;G35,Saturations!$A$2:$A$136,0),MATCH(H3,Saturations!$G$1:$U$1,0))</f>
        <v>1</v>
      </c>
      <c r="I35" s="57">
        <f>INDEX(Usage!$G$2:$V$136,MATCH(LEFT(F$1,2)&amp;F35&amp;G35,Usage!$A$2:$A$136,0),MATCH(H3,Usage!$G$1:$V$1,0))/1000000</f>
        <v>10.0573856645177</v>
      </c>
      <c r="J35" s="36"/>
      <c r="K35" s="49" t="s">
        <v>91</v>
      </c>
      <c r="L35" s="49" t="s">
        <v>91</v>
      </c>
      <c r="M35" s="56">
        <f>INDEX(Saturations!$G$2:$U$136,MATCH(LEFT(K$1,2)&amp;K35&amp;L35,Saturations!$A$2:$A$136,0),MATCH(M3,Saturations!$G$1:$U$1,0))</f>
        <v>1</v>
      </c>
      <c r="N35" s="57">
        <f>INDEX(Usage!$G$2:$V$136,MATCH(LEFT(K$1,2)&amp;K35&amp;L35,Usage!$A$2:$A$136,0),MATCH(M3,Usage!$G$1:$V$1,0))/1000000</f>
        <v>1.139146390850166</v>
      </c>
      <c r="O35" s="36"/>
      <c r="P35" s="49" t="s">
        <v>91</v>
      </c>
      <c r="Q35" s="49" t="s">
        <v>91</v>
      </c>
      <c r="R35" s="56">
        <f>INDEX(Saturations!$G$2:$U$136,MATCH(LEFT(P$1,2)&amp;P35&amp;Q35,Saturations!$A$2:$A$136,0),MATCH(R3,Saturations!$G$1:$U$1,0))</f>
        <v>1</v>
      </c>
      <c r="S35" s="57">
        <f>INDEX(Usage!$G$2:$V$136,MATCH(LEFT(P$1,2)&amp;P35&amp;Q35,Usage!$A$2:$A$136,0),MATCH(R3,Usage!$G$1:$V$1,0))/1000000</f>
        <v>5.8203842669842523</v>
      </c>
      <c r="T35" s="36"/>
      <c r="U35" s="49" t="s">
        <v>91</v>
      </c>
      <c r="V35" s="49" t="s">
        <v>91</v>
      </c>
      <c r="W35" s="56">
        <f>INDEX(Saturations!$G$2:$U$136,MATCH(LEFT(U$1,2)&amp;U35&amp;V35,Saturations!$A$2:$A$136,0),MATCH(W3,Saturations!$G$1:$U$1,0))</f>
        <v>1</v>
      </c>
      <c r="X35" s="57">
        <f>INDEX(Usage!$G$2:$V$136,MATCH(LEFT(U$1,2)&amp;U35&amp;V35,Usage!$A$2:$A$136,0),MATCH(W3,Usage!$G$1:$V$1,0))/1000000</f>
        <v>1.1376392471077661</v>
      </c>
      <c r="Y35" s="36"/>
    </row>
    <row r="36" spans="1:25" ht="15" thickTop="1" thickBot="1" x14ac:dyDescent="0.3">
      <c r="A36" s="47" t="s">
        <v>7</v>
      </c>
      <c r="B36" s="47"/>
      <c r="C36" s="47"/>
      <c r="D36" s="48">
        <f>SUM(D8:D35)</f>
        <v>147.06883655229413</v>
      </c>
      <c r="E36" s="36"/>
      <c r="F36" s="47" t="s">
        <v>7</v>
      </c>
      <c r="G36" s="47"/>
      <c r="H36" s="47"/>
      <c r="I36" s="48">
        <f>SUM(I8:I35)</f>
        <v>117.02238134923719</v>
      </c>
      <c r="J36" s="36"/>
      <c r="K36" s="47" t="s">
        <v>7</v>
      </c>
      <c r="L36" s="47"/>
      <c r="M36" s="47"/>
      <c r="N36" s="48">
        <f>SUM(N8:N35)</f>
        <v>13.25450050433837</v>
      </c>
      <c r="O36" s="36"/>
      <c r="P36" s="47" t="s">
        <v>7</v>
      </c>
      <c r="Q36" s="47"/>
      <c r="R36" s="47"/>
      <c r="S36" s="48">
        <f>SUM(S8:S35)</f>
        <v>67.72289042202047</v>
      </c>
      <c r="T36" s="36"/>
      <c r="U36" s="47" t="s">
        <v>7</v>
      </c>
      <c r="V36" s="47"/>
      <c r="W36" s="47"/>
      <c r="X36" s="48">
        <f>SUM(X8:X35)</f>
        <v>13.23696418270824</v>
      </c>
      <c r="Y36" s="36"/>
    </row>
    <row r="37" spans="1:25" ht="14.4" thickTop="1" x14ac:dyDescent="0.25">
      <c r="E37" s="36"/>
      <c r="J37" s="36"/>
      <c r="O37" s="36"/>
      <c r="T37" s="36"/>
      <c r="Y37" s="36"/>
    </row>
    <row r="38" spans="1:25" ht="15.6" thickBot="1" x14ac:dyDescent="0.3">
      <c r="A38" s="80" t="s">
        <v>9</v>
      </c>
      <c r="B38" s="80"/>
      <c r="C38" s="80"/>
      <c r="D38" s="80"/>
      <c r="E38" s="36"/>
      <c r="F38" s="80" t="s">
        <v>9</v>
      </c>
      <c r="G38" s="80"/>
      <c r="H38" s="80"/>
      <c r="I38" s="80"/>
      <c r="J38" s="36"/>
      <c r="K38" s="80" t="s">
        <v>9</v>
      </c>
      <c r="L38" s="80"/>
      <c r="M38" s="80"/>
      <c r="N38" s="80"/>
      <c r="O38" s="36"/>
      <c r="P38" s="80" t="s">
        <v>9</v>
      </c>
      <c r="Q38" s="80"/>
      <c r="R38" s="80"/>
      <c r="S38" s="80"/>
      <c r="T38" s="36"/>
      <c r="U38" s="80" t="s">
        <v>9</v>
      </c>
      <c r="V38" s="80"/>
      <c r="W38" s="80"/>
      <c r="X38" s="80"/>
      <c r="Y38" s="36"/>
    </row>
    <row r="39" spans="1:25" ht="14.4" thickTop="1" x14ac:dyDescent="0.25">
      <c r="A39" s="49"/>
      <c r="B39" s="50"/>
      <c r="C39" s="51" t="s">
        <v>9</v>
      </c>
      <c r="D39" s="49"/>
      <c r="E39" s="36"/>
      <c r="F39" s="49"/>
      <c r="G39" s="50"/>
      <c r="H39" s="51" t="s">
        <v>9</v>
      </c>
      <c r="I39" s="49"/>
      <c r="J39" s="36"/>
      <c r="K39" s="49"/>
      <c r="L39" s="50"/>
      <c r="M39" s="51" t="s">
        <v>9</v>
      </c>
      <c r="N39" s="49"/>
      <c r="O39" s="36"/>
      <c r="P39" s="49"/>
      <c r="Q39" s="50"/>
      <c r="R39" s="51" t="s">
        <v>9</v>
      </c>
      <c r="S39" s="49"/>
      <c r="T39" s="36"/>
      <c r="U39" s="49"/>
      <c r="V39" s="50"/>
      <c r="W39" s="51" t="s">
        <v>9</v>
      </c>
      <c r="X39" s="49"/>
      <c r="Y39" s="36"/>
    </row>
    <row r="40" spans="1:25" x14ac:dyDescent="0.25">
      <c r="A40" s="49"/>
      <c r="B40" s="53" t="s">
        <v>72</v>
      </c>
      <c r="C40" s="70">
        <f>INDEX('Control Totals'!$F$2:$F$76,MATCH(LEFT(A$1,2)&amp;"_"&amp;C39,'Control Totals'!$B$2:$B$76,0))</f>
        <v>877.55918270919051</v>
      </c>
      <c r="D40" s="49"/>
      <c r="E40" s="36"/>
      <c r="F40" s="49"/>
      <c r="G40" s="53" t="s">
        <v>72</v>
      </c>
      <c r="H40" s="70">
        <f>INDEX('Control Totals'!$F$2:$F$76,MATCH(LEFT(F$1,2)&amp;"_"&amp;H39,'Control Totals'!$B$2:$B$76,0))</f>
        <v>7.3453480451967037</v>
      </c>
      <c r="I40" s="49"/>
      <c r="J40" s="36"/>
      <c r="K40" s="49"/>
      <c r="L40" s="53" t="s">
        <v>72</v>
      </c>
      <c r="M40" s="70">
        <f>INDEX('Control Totals'!$F$2:$F$76,MATCH(LEFT(K$1,2)&amp;"_"&amp;M39,'Control Totals'!$B$2:$B$76,0))</f>
        <v>4831.683504507917</v>
      </c>
      <c r="N40" s="49"/>
      <c r="O40" s="36"/>
      <c r="P40" s="49"/>
      <c r="Q40" s="53" t="s">
        <v>72</v>
      </c>
      <c r="R40" s="70">
        <f>INDEX('Control Totals'!$F$2:$F$76,MATCH(LEFT(P$1,2)&amp;"_"&amp;R39,'Control Totals'!$B$2:$B$76,0))</f>
        <v>26.80218810827683</v>
      </c>
      <c r="S40" s="49"/>
      <c r="T40" s="36"/>
      <c r="U40" s="49"/>
      <c r="V40" s="53" t="s">
        <v>72</v>
      </c>
      <c r="W40" s="70">
        <f>INDEX('Control Totals'!$F$2:$F$76,MATCH(LEFT(U$1,2)&amp;"_"&amp;W39,'Control Totals'!$B$2:$B$76,0))</f>
        <v>0.49411809502157694</v>
      </c>
      <c r="X40" s="49"/>
      <c r="Y40" s="36"/>
    </row>
    <row r="41" spans="1:25" ht="15.45" customHeight="1" x14ac:dyDescent="0.25">
      <c r="A41" s="49"/>
      <c r="B41" s="52"/>
      <c r="C41" s="55"/>
      <c r="D41" s="49"/>
      <c r="E41" s="36"/>
      <c r="F41" s="49"/>
      <c r="G41" s="52"/>
      <c r="H41" s="55"/>
      <c r="I41" s="49"/>
      <c r="J41" s="36"/>
      <c r="K41" s="49"/>
      <c r="L41" s="52"/>
      <c r="M41" s="55"/>
      <c r="N41" s="49"/>
      <c r="O41" s="36"/>
      <c r="P41" s="49"/>
      <c r="Q41" s="52"/>
      <c r="R41" s="55"/>
      <c r="S41" s="49"/>
      <c r="T41" s="36"/>
      <c r="U41" s="49"/>
      <c r="V41" s="52"/>
      <c r="W41" s="55"/>
      <c r="X41" s="49"/>
      <c r="Y41" s="36"/>
    </row>
    <row r="42" spans="1:25" ht="14.55" customHeight="1" thickBot="1" x14ac:dyDescent="0.3">
      <c r="A42" s="81" t="s">
        <v>92</v>
      </c>
      <c r="B42" s="81"/>
      <c r="C42" s="81"/>
      <c r="D42" s="81"/>
      <c r="E42" s="36"/>
      <c r="F42" s="81" t="s">
        <v>92</v>
      </c>
      <c r="G42" s="81"/>
      <c r="H42" s="81"/>
      <c r="I42" s="81"/>
      <c r="J42" s="36"/>
      <c r="K42" s="81" t="s">
        <v>92</v>
      </c>
      <c r="L42" s="81"/>
      <c r="M42" s="81"/>
      <c r="N42" s="81"/>
      <c r="O42" s="36"/>
      <c r="P42" s="81" t="s">
        <v>92</v>
      </c>
      <c r="Q42" s="81"/>
      <c r="R42" s="81"/>
      <c r="S42" s="81"/>
      <c r="T42" s="36"/>
      <c r="U42" s="81" t="s">
        <v>92</v>
      </c>
      <c r="V42" s="81"/>
      <c r="W42" s="81"/>
      <c r="X42" s="81"/>
      <c r="Y42" s="36"/>
    </row>
    <row r="43" spans="1:25" ht="14.4" thickTop="1" x14ac:dyDescent="0.25">
      <c r="A43" s="82" t="s">
        <v>32</v>
      </c>
      <c r="B43" s="83" t="s">
        <v>51</v>
      </c>
      <c r="C43" s="83" t="s">
        <v>73</v>
      </c>
      <c r="D43" s="60" t="s">
        <v>74</v>
      </c>
      <c r="E43" s="36"/>
      <c r="F43" s="82" t="s">
        <v>32</v>
      </c>
      <c r="G43" s="83" t="s">
        <v>51</v>
      </c>
      <c r="H43" s="83" t="s">
        <v>73</v>
      </c>
      <c r="I43" s="60" t="s">
        <v>74</v>
      </c>
      <c r="J43" s="36"/>
      <c r="K43" s="82" t="s">
        <v>32</v>
      </c>
      <c r="L43" s="83" t="s">
        <v>51</v>
      </c>
      <c r="M43" s="83" t="s">
        <v>73</v>
      </c>
      <c r="N43" s="60" t="s">
        <v>74</v>
      </c>
      <c r="O43" s="36"/>
      <c r="P43" s="82" t="s">
        <v>32</v>
      </c>
      <c r="Q43" s="83" t="s">
        <v>51</v>
      </c>
      <c r="R43" s="83" t="s">
        <v>73</v>
      </c>
      <c r="S43" s="60" t="s">
        <v>74</v>
      </c>
      <c r="T43" s="36"/>
      <c r="U43" s="82" t="s">
        <v>32</v>
      </c>
      <c r="V43" s="83" t="s">
        <v>51</v>
      </c>
      <c r="W43" s="83" t="s">
        <v>73</v>
      </c>
      <c r="X43" s="60" t="s">
        <v>74</v>
      </c>
      <c r="Y43" s="36"/>
    </row>
    <row r="44" spans="1:25" ht="14.4" thickBot="1" x14ac:dyDescent="0.3">
      <c r="A44" s="81"/>
      <c r="B44" s="84"/>
      <c r="C44" s="84"/>
      <c r="D44" s="61" t="s">
        <v>75</v>
      </c>
      <c r="E44" s="36"/>
      <c r="F44" s="81"/>
      <c r="G44" s="84"/>
      <c r="H44" s="84"/>
      <c r="I44" s="61" t="s">
        <v>75</v>
      </c>
      <c r="J44" s="36"/>
      <c r="K44" s="81"/>
      <c r="L44" s="84"/>
      <c r="M44" s="84"/>
      <c r="N44" s="61" t="s">
        <v>75</v>
      </c>
      <c r="O44" s="36"/>
      <c r="P44" s="81"/>
      <c r="Q44" s="84"/>
      <c r="R44" s="84"/>
      <c r="S44" s="61" t="s">
        <v>75</v>
      </c>
      <c r="T44" s="36"/>
      <c r="U44" s="81"/>
      <c r="V44" s="84"/>
      <c r="W44" s="84"/>
      <c r="X44" s="61" t="s">
        <v>75</v>
      </c>
      <c r="Y44" s="36"/>
    </row>
    <row r="45" spans="1:25" ht="14.4" thickTop="1" x14ac:dyDescent="0.25">
      <c r="A45" s="49" t="s">
        <v>76</v>
      </c>
      <c r="B45" s="49" t="s">
        <v>77</v>
      </c>
      <c r="C45" s="56">
        <f>INDEX(Saturations!$G$2:$U$136,MATCH(LEFT(A$1,2)&amp;A45&amp;B45,Saturations!$A$2:$A$136,0),MATCH(C39,Saturations!$G$1:$U$1,0))</f>
        <v>1.4759152205478198E-4</v>
      </c>
      <c r="D45" s="57">
        <f>INDEX(Usage!$G$2:$V$136,MATCH(LEFT(A$1,2)&amp;A45&amp;B45,Usage!$A$2:$A$136,0),MATCH(C39,Usage!$G$1:$V$1,0))/1000000</f>
        <v>6.2611016681306565E-3</v>
      </c>
      <c r="E45" s="36"/>
      <c r="F45" s="49" t="s">
        <v>76</v>
      </c>
      <c r="G45" s="49" t="s">
        <v>77</v>
      </c>
      <c r="H45" s="56">
        <f>INDEX(Saturations!$G$2:$U$136,MATCH(LEFT(F$1,2)&amp;F45&amp;G45,Saturations!$A$2:$A$136,0),MATCH(H39,Saturations!$G$1:$U$1,0))</f>
        <v>0</v>
      </c>
      <c r="I45" s="57">
        <f>INDEX(Usage!$G$2:$V$136,MATCH(LEFT(F$1,2)&amp;F45&amp;G45,Usage!$A$2:$A$136,0),MATCH(H39,Usage!$G$1:$V$1,0))/1000000</f>
        <v>0</v>
      </c>
      <c r="J45" s="36"/>
      <c r="K45" s="49" t="s">
        <v>76</v>
      </c>
      <c r="L45" s="49" t="s">
        <v>77</v>
      </c>
      <c r="M45" s="56">
        <f>INDEX(Saturations!$G$2:$U$136,MATCH(LEFT(K$1,2)&amp;K45&amp;L45,Saturations!$A$2:$A$136,0),MATCH(M39,Saturations!$G$1:$U$1,0))</f>
        <v>1.4759152205478198E-4</v>
      </c>
      <c r="N45" s="57">
        <f>INDEX(Usage!$G$2:$V$136,MATCH(LEFT(K$1,2)&amp;K45&amp;L45,Usage!$A$2:$A$136,0),MATCH(M39,Usage!$G$1:$V$1,0))/1000000</f>
        <v>3.2375732470499928E-2</v>
      </c>
      <c r="O45" s="36"/>
      <c r="P45" s="49" t="s">
        <v>76</v>
      </c>
      <c r="Q45" s="49" t="s">
        <v>77</v>
      </c>
      <c r="R45" s="56">
        <f>INDEX(Saturations!$G$2:$U$136,MATCH(LEFT(P$1,2)&amp;P45&amp;Q45,Saturations!$A$2:$A$136,0),MATCH(R39,Saturations!$G$1:$U$1,0))</f>
        <v>1.4759152205478198E-4</v>
      </c>
      <c r="S45" s="57">
        <f>INDEX(Usage!$G$2:$V$136,MATCH(LEFT(P$1,2)&amp;P45&amp;Q45,Usage!$A$2:$A$136,0),MATCH(R39,Usage!$G$1:$V$1,0))/1000000</f>
        <v>1.8323061391605912E-4</v>
      </c>
      <c r="T45" s="36"/>
      <c r="U45" s="49" t="s">
        <v>76</v>
      </c>
      <c r="V45" s="49" t="s">
        <v>77</v>
      </c>
      <c r="W45" s="56">
        <f>INDEX(Saturations!$G$2:$U$136,MATCH(LEFT(U$1,2)&amp;U45&amp;V45,Saturations!$A$2:$A$136,0),MATCH(W39,Saturations!$G$1:$U$1,0))</f>
        <v>0</v>
      </c>
      <c r="X45" s="57">
        <f>INDEX(Usage!$G$2:$V$136,MATCH(LEFT(U$1,2)&amp;U45&amp;V45,Usage!$A$2:$A$136,0),MATCH(W39,Usage!$G$1:$V$1,0))/1000000</f>
        <v>0</v>
      </c>
      <c r="Y45" s="36"/>
    </row>
    <row r="46" spans="1:25" x14ac:dyDescent="0.25">
      <c r="A46" s="49" t="s">
        <v>76</v>
      </c>
      <c r="B46" s="49" t="s">
        <v>78</v>
      </c>
      <c r="C46" s="56">
        <f>INDEX(Saturations!$G$2:$U$136,MATCH(LEFT(A$1,2)&amp;A46&amp;B46,Saturations!$A$2:$A$136,0),MATCH(C39,Saturations!$G$1:$U$1,0))</f>
        <v>0</v>
      </c>
      <c r="D46" s="57">
        <f>INDEX(Usage!$G$2:$V$136,MATCH(LEFT(A$1,2)&amp;A46&amp;B46,Usage!$A$2:$A$136,0),MATCH(C39,Usage!$G$1:$V$1,0))/1000000</f>
        <v>0</v>
      </c>
      <c r="E46" s="36"/>
      <c r="F46" s="49" t="s">
        <v>76</v>
      </c>
      <c r="G46" s="49" t="s">
        <v>78</v>
      </c>
      <c r="H46" s="56">
        <f>INDEX(Saturations!$G$2:$U$136,MATCH(LEFT(F$1,2)&amp;F46&amp;G46,Saturations!$A$2:$A$136,0),MATCH(H39,Saturations!$G$1:$U$1,0))</f>
        <v>0</v>
      </c>
      <c r="I46" s="57">
        <f>INDEX(Usage!$G$2:$V$136,MATCH(LEFT(F$1,2)&amp;F46&amp;G46,Usage!$A$2:$A$136,0),MATCH(H39,Usage!$G$1:$V$1,0))/1000000</f>
        <v>0</v>
      </c>
      <c r="J46" s="36"/>
      <c r="K46" s="49" t="s">
        <v>76</v>
      </c>
      <c r="L46" s="49" t="s">
        <v>78</v>
      </c>
      <c r="M46" s="56">
        <f>INDEX(Saturations!$G$2:$U$136,MATCH(LEFT(K$1,2)&amp;K46&amp;L46,Saturations!$A$2:$A$136,0),MATCH(M39,Saturations!$G$1:$U$1,0))</f>
        <v>0</v>
      </c>
      <c r="N46" s="57">
        <f>INDEX(Usage!$G$2:$V$136,MATCH(LEFT(K$1,2)&amp;K46&amp;L46,Usage!$A$2:$A$136,0),MATCH(M39,Usage!$G$1:$V$1,0))/1000000</f>
        <v>0</v>
      </c>
      <c r="O46" s="36"/>
      <c r="P46" s="49" t="s">
        <v>76</v>
      </c>
      <c r="Q46" s="49" t="s">
        <v>78</v>
      </c>
      <c r="R46" s="56">
        <f>INDEX(Saturations!$G$2:$U$136,MATCH(LEFT(P$1,2)&amp;P46&amp;Q46,Saturations!$A$2:$A$136,0),MATCH(R39,Saturations!$G$1:$U$1,0))</f>
        <v>0</v>
      </c>
      <c r="S46" s="57">
        <f>INDEX(Usage!$G$2:$V$136,MATCH(LEFT(P$1,2)&amp;P46&amp;Q46,Usage!$A$2:$A$136,0),MATCH(R39,Usage!$G$1:$V$1,0))/1000000</f>
        <v>0</v>
      </c>
      <c r="T46" s="36"/>
      <c r="U46" s="49" t="s">
        <v>76</v>
      </c>
      <c r="V46" s="49" t="s">
        <v>78</v>
      </c>
      <c r="W46" s="56">
        <f>INDEX(Saturations!$G$2:$U$136,MATCH(LEFT(U$1,2)&amp;U46&amp;V46,Saturations!$A$2:$A$136,0),MATCH(W39,Saturations!$G$1:$U$1,0))</f>
        <v>0</v>
      </c>
      <c r="X46" s="57">
        <f>INDEX(Usage!$G$2:$V$136,MATCH(LEFT(U$1,2)&amp;U46&amp;V46,Usage!$A$2:$A$136,0),MATCH(W39,Usage!$G$1:$V$1,0))/1000000</f>
        <v>0</v>
      </c>
      <c r="Y46" s="36"/>
    </row>
    <row r="47" spans="1:25" x14ac:dyDescent="0.25">
      <c r="A47" s="49" t="s">
        <v>76</v>
      </c>
      <c r="B47" s="49" t="s">
        <v>79</v>
      </c>
      <c r="C47" s="56">
        <f>INDEX(Saturations!$G$2:$U$136,MATCH(LEFT(A$1,2)&amp;A47&amp;B47,Saturations!$A$2:$A$136,0),MATCH(C39,Saturations!$G$1:$U$1,0))</f>
        <v>0.16480525362860432</v>
      </c>
      <c r="D47" s="57">
        <f>INDEX(Usage!$G$2:$V$136,MATCH(LEFT(A$1,2)&amp;A47&amp;B47,Usage!$A$2:$A$136,0),MATCH(C39,Usage!$G$1:$V$1,0))/1000000</f>
        <v>5.9549483757827257</v>
      </c>
      <c r="E47" s="36"/>
      <c r="F47" s="49" t="s">
        <v>76</v>
      </c>
      <c r="G47" s="49" t="s">
        <v>79</v>
      </c>
      <c r="H47" s="56">
        <f>INDEX(Saturations!$G$2:$U$136,MATCH(LEFT(F$1,2)&amp;F47&amp;G47,Saturations!$A$2:$A$136,0),MATCH(H39,Saturations!$G$1:$U$1,0))</f>
        <v>0.1966090370044333</v>
      </c>
      <c r="I47" s="57">
        <f>INDEX(Usage!$G$2:$V$136,MATCH(LEFT(F$1,2)&amp;F47&amp;G47,Usage!$A$2:$A$136,0),MATCH(H39,Usage!$G$1:$V$1,0))/1000000</f>
        <v>5.3513895699135894E-2</v>
      </c>
      <c r="J47" s="36"/>
      <c r="K47" s="49" t="s">
        <v>76</v>
      </c>
      <c r="L47" s="49" t="s">
        <v>79</v>
      </c>
      <c r="M47" s="56">
        <f>INDEX(Saturations!$G$2:$U$136,MATCH(LEFT(K$1,2)&amp;K47&amp;L47,Saturations!$A$2:$A$136,0),MATCH(M39,Saturations!$G$1:$U$1,0))</f>
        <v>0.16480525362860432</v>
      </c>
      <c r="N47" s="57">
        <f>INDEX(Usage!$G$2:$V$136,MATCH(LEFT(K$1,2)&amp;K47&amp;L47,Usage!$A$2:$A$136,0),MATCH(M39,Usage!$G$1:$V$1,0))/1000000</f>
        <v>35.182121472013606</v>
      </c>
      <c r="O47" s="36"/>
      <c r="P47" s="49" t="s">
        <v>76</v>
      </c>
      <c r="Q47" s="49" t="s">
        <v>79</v>
      </c>
      <c r="R47" s="56">
        <f>INDEX(Saturations!$G$2:$U$136,MATCH(LEFT(P$1,2)&amp;P47&amp;Q47,Saturations!$A$2:$A$136,0),MATCH(R39,Saturations!$G$1:$U$1,0))</f>
        <v>0.16480525362860432</v>
      </c>
      <c r="S47" s="57">
        <f>INDEX(Usage!$G$2:$V$136,MATCH(LEFT(P$1,2)&amp;P47&amp;Q47,Usage!$A$2:$A$136,0),MATCH(R39,Usage!$G$1:$V$1,0))/1000000</f>
        <v>0.19819511668932835</v>
      </c>
      <c r="T47" s="36"/>
      <c r="U47" s="49" t="s">
        <v>76</v>
      </c>
      <c r="V47" s="49" t="s">
        <v>79</v>
      </c>
      <c r="W47" s="56">
        <f>INDEX(Saturations!$G$2:$U$136,MATCH(LEFT(U$1,2)&amp;U47&amp;V47,Saturations!$A$2:$A$136,0),MATCH(W39,Saturations!$G$1:$U$1,0))</f>
        <v>0.53228822217210547</v>
      </c>
      <c r="X47" s="57">
        <f>INDEX(Usage!$G$2:$V$136,MATCH(LEFT(U$1,2)&amp;U47&amp;V47,Usage!$A$2:$A$136,0),MATCH(W39,Usage!$G$1:$V$1,0))/1000000</f>
        <v>7.1543854759393167E-3</v>
      </c>
      <c r="Y47" s="36"/>
    </row>
    <row r="48" spans="1:25" x14ac:dyDescent="0.25">
      <c r="A48" s="49" t="s">
        <v>76</v>
      </c>
      <c r="B48" s="49" t="s">
        <v>80</v>
      </c>
      <c r="C48" s="56">
        <f>INDEX(Saturations!$G$2:$U$136,MATCH(LEFT(A$1,2)&amp;A48&amp;B48,Saturations!$A$2:$A$136,0),MATCH(C39,Saturations!$G$1:$U$1,0))</f>
        <v>1.9135809362286798E-2</v>
      </c>
      <c r="D48" s="57">
        <f>INDEX(Usage!$G$2:$V$136,MATCH(LEFT(A$1,2)&amp;A48&amp;B48,Usage!$A$2:$A$136,0),MATCH(C39,Usage!$G$1:$V$1,0))/1000000</f>
        <v>0.69033674701038161</v>
      </c>
      <c r="E48" s="36"/>
      <c r="F48" s="49" t="s">
        <v>76</v>
      </c>
      <c r="G48" s="49" t="s">
        <v>80</v>
      </c>
      <c r="H48" s="56">
        <f>INDEX(Saturations!$G$2:$U$136,MATCH(LEFT(F$1,2)&amp;F48&amp;G48,Saturations!$A$2:$A$136,0),MATCH(H39,Saturations!$G$1:$U$1,0))</f>
        <v>2.0766521190408303E-2</v>
      </c>
      <c r="I48" s="57">
        <f>INDEX(Usage!$G$2:$V$136,MATCH(LEFT(F$1,2)&amp;F48&amp;G48,Usage!$A$2:$A$136,0),MATCH(H39,Usage!$G$1:$V$1,0))/1000000</f>
        <v>5.6488429554696438E-3</v>
      </c>
      <c r="J48" s="36"/>
      <c r="K48" s="49" t="s">
        <v>76</v>
      </c>
      <c r="L48" s="49" t="s">
        <v>80</v>
      </c>
      <c r="M48" s="56">
        <f>INDEX(Saturations!$G$2:$U$136,MATCH(LEFT(K$1,2)&amp;K48&amp;L48,Saturations!$A$2:$A$136,0),MATCH(M39,Saturations!$G$1:$U$1,0))</f>
        <v>1.9135809362286798E-2</v>
      </c>
      <c r="N48" s="57">
        <f>INDEX(Usage!$G$2:$V$136,MATCH(LEFT(K$1,2)&amp;K48&amp;L48,Usage!$A$2:$A$136,0),MATCH(M39,Usage!$G$1:$V$1,0))/1000000</f>
        <v>4.0843893491717749</v>
      </c>
      <c r="O48" s="36"/>
      <c r="P48" s="49" t="s">
        <v>76</v>
      </c>
      <c r="Q48" s="49" t="s">
        <v>80</v>
      </c>
      <c r="R48" s="56">
        <f>INDEX(Saturations!$G$2:$U$136,MATCH(LEFT(P$1,2)&amp;P48&amp;Q48,Saturations!$A$2:$A$136,0),MATCH(R39,Saturations!$G$1:$U$1,0))</f>
        <v>1.9135809362286798E-2</v>
      </c>
      <c r="S48" s="57">
        <f>INDEX(Usage!$G$2:$V$136,MATCH(LEFT(P$1,2)&amp;P48&amp;Q48,Usage!$A$2:$A$136,0),MATCH(R39,Usage!$G$1:$V$1,0))/1000000</f>
        <v>2.3009633028424077E-2</v>
      </c>
      <c r="T48" s="36"/>
      <c r="U48" s="49" t="s">
        <v>76</v>
      </c>
      <c r="V48" s="49" t="s">
        <v>80</v>
      </c>
      <c r="W48" s="56">
        <f>INDEX(Saturations!$G$2:$U$136,MATCH(LEFT(U$1,2)&amp;U48&amp;V48,Saturations!$A$2:$A$136,0),MATCH(W39,Saturations!$G$1:$U$1,0))</f>
        <v>5.6222108675973728E-2</v>
      </c>
      <c r="X48" s="57">
        <f>INDEX(Usage!$G$2:$V$136,MATCH(LEFT(U$1,2)&amp;U48&amp;V48,Usage!$A$2:$A$136,0),MATCH(W39,Usage!$G$1:$V$1,0))/1000000</f>
        <v>7.5510477078469783E-4</v>
      </c>
      <c r="Y48" s="36"/>
    </row>
    <row r="49" spans="1:25" x14ac:dyDescent="0.25">
      <c r="A49" s="49" t="s">
        <v>76</v>
      </c>
      <c r="B49" s="49" t="s">
        <v>81</v>
      </c>
      <c r="C49" s="56">
        <f>INDEX(Saturations!$G$2:$U$136,MATCH(LEFT(A$1,2)&amp;A49&amp;B49,Saturations!$A$2:$A$136,0),MATCH(C39,Saturations!$G$1:$U$1,0))</f>
        <v>0</v>
      </c>
      <c r="D49" s="57">
        <f>INDEX(Usage!$G$2:$V$136,MATCH(LEFT(A$1,2)&amp;A49&amp;B49,Usage!$A$2:$A$136,0),MATCH(C39,Usage!$G$1:$V$1,0))/1000000</f>
        <v>0</v>
      </c>
      <c r="E49" s="36"/>
      <c r="F49" s="49" t="s">
        <v>76</v>
      </c>
      <c r="G49" s="49" t="s">
        <v>81</v>
      </c>
      <c r="H49" s="56">
        <f>INDEX(Saturations!$G$2:$U$136,MATCH(LEFT(F$1,2)&amp;F49&amp;G49,Saturations!$A$2:$A$136,0),MATCH(H39,Saturations!$G$1:$U$1,0))</f>
        <v>0</v>
      </c>
      <c r="I49" s="57">
        <f>INDEX(Usage!$G$2:$V$136,MATCH(LEFT(F$1,2)&amp;F49&amp;G49,Usage!$A$2:$A$136,0),MATCH(H39,Usage!$G$1:$V$1,0))/1000000</f>
        <v>0</v>
      </c>
      <c r="J49" s="36"/>
      <c r="K49" s="49" t="s">
        <v>76</v>
      </c>
      <c r="L49" s="49" t="s">
        <v>81</v>
      </c>
      <c r="M49" s="56">
        <f>INDEX(Saturations!$G$2:$U$136,MATCH(LEFT(K$1,2)&amp;K49&amp;L49,Saturations!$A$2:$A$136,0),MATCH(M39,Saturations!$G$1:$U$1,0))</f>
        <v>0</v>
      </c>
      <c r="N49" s="57">
        <f>INDEX(Usage!$G$2:$V$136,MATCH(LEFT(K$1,2)&amp;K49&amp;L49,Usage!$A$2:$A$136,0),MATCH(M39,Usage!$G$1:$V$1,0))/1000000</f>
        <v>0</v>
      </c>
      <c r="O49" s="36"/>
      <c r="P49" s="49" t="s">
        <v>76</v>
      </c>
      <c r="Q49" s="49" t="s">
        <v>81</v>
      </c>
      <c r="R49" s="56">
        <f>INDEX(Saturations!$G$2:$U$136,MATCH(LEFT(P$1,2)&amp;P49&amp;Q49,Saturations!$A$2:$A$136,0),MATCH(R39,Saturations!$G$1:$U$1,0))</f>
        <v>0</v>
      </c>
      <c r="S49" s="57">
        <f>INDEX(Usage!$G$2:$V$136,MATCH(LEFT(P$1,2)&amp;P49&amp;Q49,Usage!$A$2:$A$136,0),MATCH(R39,Usage!$G$1:$V$1,0))/1000000</f>
        <v>0</v>
      </c>
      <c r="T49" s="36"/>
      <c r="U49" s="49" t="s">
        <v>76</v>
      </c>
      <c r="V49" s="49" t="s">
        <v>81</v>
      </c>
      <c r="W49" s="56">
        <f>INDEX(Saturations!$G$2:$U$136,MATCH(LEFT(U$1,2)&amp;U49&amp;V49,Saturations!$A$2:$A$136,0),MATCH(W39,Saturations!$G$1:$U$1,0))</f>
        <v>0</v>
      </c>
      <c r="X49" s="57">
        <f>INDEX(Usage!$G$2:$V$136,MATCH(LEFT(U$1,2)&amp;U49&amp;V49,Usage!$A$2:$A$136,0),MATCH(W39,Usage!$G$1:$V$1,0))/1000000</f>
        <v>0</v>
      </c>
      <c r="Y49" s="36"/>
    </row>
    <row r="50" spans="1:25" x14ac:dyDescent="0.25">
      <c r="A50" s="49" t="s">
        <v>119</v>
      </c>
      <c r="B50" s="49" t="s">
        <v>82</v>
      </c>
      <c r="C50" s="56">
        <f>INDEX(Saturations!$G$2:$U$136,MATCH(LEFT(A$1,2)&amp;A50&amp;B50,Saturations!$A$2:$A$136,0),MATCH(C39,Saturations!$G$1:$U$1,0))</f>
        <v>6.2159637458538225E-2</v>
      </c>
      <c r="D50" s="57">
        <f>INDEX(Usage!$G$2:$V$136,MATCH(LEFT(A$1,2)&amp;A50&amp;B50,Usage!$A$2:$A$136,0),MATCH(C39,Usage!$G$1:$V$1,0))/1000000</f>
        <v>3.5969056479580281</v>
      </c>
      <c r="E50" s="36"/>
      <c r="F50" s="49" t="s">
        <v>119</v>
      </c>
      <c r="G50" s="49" t="s">
        <v>82</v>
      </c>
      <c r="H50" s="56">
        <f>INDEX(Saturations!$G$2:$U$136,MATCH(LEFT(F$1,2)&amp;F50&amp;G50,Saturations!$A$2:$A$136,0),MATCH(H39,Saturations!$G$1:$U$1,0))</f>
        <v>1.3372462048937401E-2</v>
      </c>
      <c r="I50" s="57">
        <f>INDEX(Usage!$G$2:$V$136,MATCH(LEFT(F$1,2)&amp;F50&amp;G50,Usage!$A$2:$A$136,0),MATCH(H39,Usage!$G$1:$V$1,0))/1000000</f>
        <v>5.8080355514369825E-3</v>
      </c>
      <c r="J50" s="36"/>
      <c r="K50" s="49" t="s">
        <v>119</v>
      </c>
      <c r="L50" s="49" t="s">
        <v>82</v>
      </c>
      <c r="M50" s="56">
        <f>INDEX(Saturations!$G$2:$U$136,MATCH(LEFT(K$1,2)&amp;K50&amp;L50,Saturations!$A$2:$A$136,0),MATCH(M39,Saturations!$G$1:$U$1,0))</f>
        <v>6.2159637458538225E-2</v>
      </c>
      <c r="N50" s="57">
        <f>INDEX(Usage!$G$2:$V$136,MATCH(LEFT(K$1,2)&amp;K50&amp;L50,Usage!$A$2:$A$136,0),MATCH(M39,Usage!$G$1:$V$1,0))/1000000</f>
        <v>6.8964275753859461</v>
      </c>
      <c r="O50" s="36"/>
      <c r="P50" s="49" t="s">
        <v>119</v>
      </c>
      <c r="Q50" s="49" t="s">
        <v>82</v>
      </c>
      <c r="R50" s="56">
        <f>INDEX(Saturations!$G$2:$U$136,MATCH(LEFT(P$1,2)&amp;P50&amp;Q50,Saturations!$A$2:$A$136,0),MATCH(R39,Saturations!$G$1:$U$1,0))</f>
        <v>6.2159637458538225E-2</v>
      </c>
      <c r="S50" s="57">
        <f>INDEX(Usage!$G$2:$V$136,MATCH(LEFT(P$1,2)&amp;P50&amp;Q50,Usage!$A$2:$A$136,0),MATCH(R39,Usage!$G$1:$V$1,0))/1000000</f>
        <v>3.719369690865456E-2</v>
      </c>
      <c r="T50" s="36"/>
      <c r="U50" s="49" t="s">
        <v>119</v>
      </c>
      <c r="V50" s="49" t="s">
        <v>82</v>
      </c>
      <c r="W50" s="56">
        <f>INDEX(Saturations!$G$2:$U$136,MATCH(LEFT(U$1,2)&amp;U50&amp;V50,Saturations!$A$2:$A$136,0),MATCH(W39,Saturations!$G$1:$U$1,0))</f>
        <v>1.2955952227315231E-2</v>
      </c>
      <c r="X50" s="57">
        <f>INDEX(Usage!$G$2:$V$136,MATCH(LEFT(U$1,2)&amp;U50&amp;V50,Usage!$A$2:$A$136,0),MATCH(W39,Usage!$G$1:$V$1,0))/1000000</f>
        <v>1.7038349596336109E-4</v>
      </c>
      <c r="Y50" s="36"/>
    </row>
    <row r="51" spans="1:25" x14ac:dyDescent="0.25">
      <c r="A51" s="49" t="s">
        <v>119</v>
      </c>
      <c r="B51" s="49" t="s">
        <v>83</v>
      </c>
      <c r="C51" s="56">
        <f>INDEX(Saturations!$G$2:$U$136,MATCH(LEFT(A$1,2)&amp;A51&amp;B51,Saturations!$A$2:$A$136,0),MATCH(C39,Saturations!$G$1:$U$1,0))</f>
        <v>9.6886191762878375E-3</v>
      </c>
      <c r="D51" s="57">
        <f>INDEX(Usage!$G$2:$V$136,MATCH(LEFT(A$1,2)&amp;A51&amp;B51,Usage!$A$2:$A$136,0),MATCH(C39,Usage!$G$1:$V$1,0))/1000000</f>
        <v>0.53394086367883908</v>
      </c>
      <c r="E51" s="36"/>
      <c r="F51" s="49" t="s">
        <v>119</v>
      </c>
      <c r="G51" s="49" t="s">
        <v>83</v>
      </c>
      <c r="H51" s="56">
        <f>INDEX(Saturations!$G$2:$U$136,MATCH(LEFT(F$1,2)&amp;F51&amp;G51,Saturations!$A$2:$A$136,0),MATCH(H39,Saturations!$G$1:$U$1,0))</f>
        <v>7.2331527825719805E-2</v>
      </c>
      <c r="I51" s="57">
        <f>INDEX(Usage!$G$2:$V$136,MATCH(LEFT(F$1,2)&amp;F51&amp;G51,Usage!$A$2:$A$136,0),MATCH(H39,Usage!$G$1:$V$1,0))/1000000</f>
        <v>2.9919630895487943E-2</v>
      </c>
      <c r="J51" s="36"/>
      <c r="K51" s="49" t="s">
        <v>119</v>
      </c>
      <c r="L51" s="49" t="s">
        <v>83</v>
      </c>
      <c r="M51" s="56">
        <f>INDEX(Saturations!$G$2:$U$136,MATCH(LEFT(K$1,2)&amp;K51&amp;L51,Saturations!$A$2:$A$136,0),MATCH(M39,Saturations!$G$1:$U$1,0))</f>
        <v>9.6886191762878375E-3</v>
      </c>
      <c r="N51" s="57">
        <f>INDEX(Usage!$G$2:$V$136,MATCH(LEFT(K$1,2)&amp;K51&amp;L51,Usage!$A$2:$A$136,0),MATCH(M39,Usage!$G$1:$V$1,0))/1000000</f>
        <v>1.0237367493891796</v>
      </c>
      <c r="O51" s="36"/>
      <c r="P51" s="49" t="s">
        <v>119</v>
      </c>
      <c r="Q51" s="49" t="s">
        <v>83</v>
      </c>
      <c r="R51" s="56">
        <f>INDEX(Saturations!$G$2:$U$136,MATCH(LEFT(P$1,2)&amp;P51&amp;Q51,Saturations!$A$2:$A$136,0),MATCH(R39,Saturations!$G$1:$U$1,0))</f>
        <v>9.6886191762878375E-3</v>
      </c>
      <c r="S51" s="57">
        <f>INDEX(Usage!$G$2:$V$136,MATCH(LEFT(P$1,2)&amp;P51&amp;Q51,Usage!$A$2:$A$136,0),MATCH(R39,Usage!$G$1:$V$1,0))/1000000</f>
        <v>5.521199774058602E-3</v>
      </c>
      <c r="T51" s="36"/>
      <c r="U51" s="49" t="s">
        <v>119</v>
      </c>
      <c r="V51" s="49" t="s">
        <v>83</v>
      </c>
      <c r="W51" s="56">
        <f>INDEX(Saturations!$G$2:$U$136,MATCH(LEFT(U$1,2)&amp;U51&amp;V51,Saturations!$A$2:$A$136,0),MATCH(W39,Saturations!$G$1:$U$1,0))</f>
        <v>7.0078629919403182E-2</v>
      </c>
      <c r="X51" s="57">
        <f>INDEX(Usage!$G$2:$V$136,MATCH(LEFT(U$1,2)&amp;U51&amp;V51,Usage!$A$2:$A$136,0),MATCH(W39,Usage!$G$1:$V$1,0))/1000000</f>
        <v>8.7771696036629144E-4</v>
      </c>
      <c r="Y51" s="36"/>
    </row>
    <row r="52" spans="1:25" x14ac:dyDescent="0.25">
      <c r="A52" s="49" t="s">
        <v>119</v>
      </c>
      <c r="B52" s="49" t="s">
        <v>80</v>
      </c>
      <c r="C52" s="56">
        <f>INDEX(Saturations!$G$2:$U$136,MATCH(LEFT(A$1,2)&amp;A52&amp;B52,Saturations!$A$2:$A$136,0),MATCH(C39,Saturations!$G$1:$U$1,0))</f>
        <v>1.9135809362286798E-2</v>
      </c>
      <c r="D52" s="57">
        <f>INDEX(Usage!$G$2:$V$136,MATCH(LEFT(A$1,2)&amp;A52&amp;B52,Usage!$A$2:$A$136,0),MATCH(C39,Usage!$G$1:$V$1,0))/1000000</f>
        <v>0.89910623661569555</v>
      </c>
      <c r="E52" s="36"/>
      <c r="F52" s="49" t="s">
        <v>119</v>
      </c>
      <c r="G52" s="49" t="s">
        <v>80</v>
      </c>
      <c r="H52" s="56">
        <f>INDEX(Saturations!$G$2:$U$136,MATCH(LEFT(F$1,2)&amp;F52&amp;G52,Saturations!$A$2:$A$136,0),MATCH(H39,Saturations!$G$1:$U$1,0))</f>
        <v>2.0766521190408303E-2</v>
      </c>
      <c r="I52" s="57">
        <f>INDEX(Usage!$G$2:$V$136,MATCH(LEFT(F$1,2)&amp;F52&amp;G52,Usage!$A$2:$A$136,0),MATCH(H39,Usage!$G$1:$V$1,0))/1000000</f>
        <v>7.671754612689383E-3</v>
      </c>
      <c r="J52" s="36"/>
      <c r="K52" s="49" t="s">
        <v>119</v>
      </c>
      <c r="L52" s="49" t="s">
        <v>80</v>
      </c>
      <c r="M52" s="56">
        <f>INDEX(Saturations!$G$2:$U$136,MATCH(LEFT(K$1,2)&amp;K52&amp;L52,Saturations!$A$2:$A$136,0),MATCH(M39,Saturations!$G$1:$U$1,0))</f>
        <v>1.9135809362286798E-2</v>
      </c>
      <c r="N52" s="57">
        <f>INDEX(Usage!$G$2:$V$136,MATCH(LEFT(K$1,2)&amp;K52&amp;L52,Usage!$A$2:$A$136,0),MATCH(M39,Usage!$G$1:$V$1,0))/1000000</f>
        <v>1.9290330597551921</v>
      </c>
      <c r="O52" s="36"/>
      <c r="P52" s="49" t="s">
        <v>119</v>
      </c>
      <c r="Q52" s="49" t="s">
        <v>80</v>
      </c>
      <c r="R52" s="56">
        <f>INDEX(Saturations!$G$2:$U$136,MATCH(LEFT(P$1,2)&amp;P52&amp;Q52,Saturations!$A$2:$A$136,0),MATCH(R39,Saturations!$G$1:$U$1,0))</f>
        <v>1.9135809362286798E-2</v>
      </c>
      <c r="S52" s="57">
        <f>INDEX(Usage!$G$2:$V$136,MATCH(LEFT(P$1,2)&amp;P52&amp;Q52,Usage!$A$2:$A$136,0),MATCH(R39,Usage!$G$1:$V$1,0))/1000000</f>
        <v>1.053446312218048E-2</v>
      </c>
      <c r="T52" s="36"/>
      <c r="U52" s="49" t="s">
        <v>119</v>
      </c>
      <c r="V52" s="49" t="s">
        <v>80</v>
      </c>
      <c r="W52" s="56">
        <f>INDEX(Saturations!$G$2:$U$136,MATCH(LEFT(U$1,2)&amp;U52&amp;V52,Saturations!$A$2:$A$136,0),MATCH(W39,Saturations!$G$1:$U$1,0))</f>
        <v>5.6222108675973728E-2</v>
      </c>
      <c r="X52" s="57">
        <f>INDEX(Usage!$G$2:$V$136,MATCH(LEFT(U$1,2)&amp;U52&amp;V52,Usage!$A$2:$A$136,0),MATCH(W39,Usage!$G$1:$V$1,0))/1000000</f>
        <v>6.1290004389562389E-4</v>
      </c>
      <c r="Y52" s="36"/>
    </row>
    <row r="53" spans="1:25" x14ac:dyDescent="0.25">
      <c r="A53" s="49" t="s">
        <v>119</v>
      </c>
      <c r="B53" s="49" t="s">
        <v>81</v>
      </c>
      <c r="C53" s="56">
        <f>INDEX(Saturations!$G$2:$U$136,MATCH(LEFT(A$1,2)&amp;A53&amp;B53,Saturations!$A$2:$A$136,0),MATCH(C39,Saturations!$G$1:$U$1,0))</f>
        <v>0</v>
      </c>
      <c r="D53" s="57">
        <f>INDEX(Usage!$G$2:$V$136,MATCH(LEFT(A$1,2)&amp;A53&amp;B53,Usage!$A$2:$A$136,0),MATCH(C39,Usage!$G$1:$V$1,0))/1000000</f>
        <v>0</v>
      </c>
      <c r="E53" s="36"/>
      <c r="F53" s="49" t="s">
        <v>119</v>
      </c>
      <c r="G53" s="49" t="s">
        <v>81</v>
      </c>
      <c r="H53" s="56">
        <f>INDEX(Saturations!$G$2:$U$136,MATCH(LEFT(F$1,2)&amp;F53&amp;G53,Saturations!$A$2:$A$136,0),MATCH(H39,Saturations!$G$1:$U$1,0))</f>
        <v>0</v>
      </c>
      <c r="I53" s="57">
        <f>INDEX(Usage!$G$2:$V$136,MATCH(LEFT(F$1,2)&amp;F53&amp;G53,Usage!$A$2:$A$136,0),MATCH(H39,Usage!$G$1:$V$1,0))/1000000</f>
        <v>0</v>
      </c>
      <c r="J53" s="36"/>
      <c r="K53" s="49" t="s">
        <v>119</v>
      </c>
      <c r="L53" s="49" t="s">
        <v>81</v>
      </c>
      <c r="M53" s="56">
        <f>INDEX(Saturations!$G$2:$U$136,MATCH(LEFT(K$1,2)&amp;K53&amp;L53,Saturations!$A$2:$A$136,0),MATCH(M39,Saturations!$G$1:$U$1,0))</f>
        <v>0</v>
      </c>
      <c r="N53" s="57">
        <f>INDEX(Usage!$G$2:$V$136,MATCH(LEFT(K$1,2)&amp;K53&amp;L53,Usage!$A$2:$A$136,0),MATCH(M39,Usage!$G$1:$V$1,0))/1000000</f>
        <v>0</v>
      </c>
      <c r="O53" s="36"/>
      <c r="P53" s="49" t="s">
        <v>119</v>
      </c>
      <c r="Q53" s="49" t="s">
        <v>81</v>
      </c>
      <c r="R53" s="56">
        <f>INDEX(Saturations!$G$2:$U$136,MATCH(LEFT(P$1,2)&amp;P53&amp;Q53,Saturations!$A$2:$A$136,0),MATCH(R39,Saturations!$G$1:$U$1,0))</f>
        <v>0</v>
      </c>
      <c r="S53" s="57">
        <f>INDEX(Usage!$G$2:$V$136,MATCH(LEFT(P$1,2)&amp;P53&amp;Q53,Usage!$A$2:$A$136,0),MATCH(R39,Usage!$G$1:$V$1,0))/1000000</f>
        <v>0</v>
      </c>
      <c r="T53" s="36"/>
      <c r="U53" s="49" t="s">
        <v>119</v>
      </c>
      <c r="V53" s="49" t="s">
        <v>81</v>
      </c>
      <c r="W53" s="56">
        <f>INDEX(Saturations!$G$2:$U$136,MATCH(LEFT(U$1,2)&amp;U53&amp;V53,Saturations!$A$2:$A$136,0),MATCH(W39,Saturations!$G$1:$U$1,0))</f>
        <v>0</v>
      </c>
      <c r="X53" s="57">
        <f>INDEX(Usage!$G$2:$V$136,MATCH(LEFT(U$1,2)&amp;U53&amp;V53,Usage!$A$2:$A$136,0),MATCH(W39,Usage!$G$1:$V$1,0))/1000000</f>
        <v>0</v>
      </c>
      <c r="Y53" s="36"/>
    </row>
    <row r="54" spans="1:25" x14ac:dyDescent="0.25">
      <c r="A54" s="49" t="s">
        <v>84</v>
      </c>
      <c r="B54" s="49" t="s">
        <v>84</v>
      </c>
      <c r="C54" s="56">
        <f>INDEX(Saturations!$G$2:$U$136,MATCH(LEFT(A$1,2)&amp;A54&amp;B54,Saturations!$A$2:$A$136,0),MATCH(C39,Saturations!$G$1:$U$1,0))</f>
        <v>1</v>
      </c>
      <c r="D54" s="57">
        <f>INDEX(Usage!$G$2:$V$136,MATCH(LEFT(A$1,2)&amp;A54&amp;B54,Usage!$A$2:$A$136,0),MATCH(C39,Usage!$G$1:$V$1,0))/1000000</f>
        <v>15.865201829816845</v>
      </c>
      <c r="E54" s="36"/>
      <c r="F54" s="49" t="s">
        <v>84</v>
      </c>
      <c r="G54" s="49" t="s">
        <v>84</v>
      </c>
      <c r="H54" s="56">
        <f>INDEX(Saturations!$G$2:$U$136,MATCH(LEFT(F$1,2)&amp;F54&amp;G54,Saturations!$A$2:$A$136,0),MATCH(H39,Saturations!$G$1:$U$1,0))</f>
        <v>1</v>
      </c>
      <c r="I54" s="57">
        <f>INDEX(Usage!$G$2:$V$136,MATCH(LEFT(F$1,2)&amp;F54&amp;G54,Usage!$A$2:$A$136,0),MATCH(H39,Usage!$G$1:$V$1,0))/1000000</f>
        <v>0.12800930358791884</v>
      </c>
      <c r="J54" s="36"/>
      <c r="K54" s="49" t="s">
        <v>84</v>
      </c>
      <c r="L54" s="49" t="s">
        <v>84</v>
      </c>
      <c r="M54" s="56">
        <f>INDEX(Saturations!$G$2:$U$136,MATCH(LEFT(K$1,2)&amp;K54&amp;L54,Saturations!$A$2:$A$136,0),MATCH(M39,Saturations!$G$1:$U$1,0))</f>
        <v>1</v>
      </c>
      <c r="N54" s="57">
        <f>INDEX(Usage!$G$2:$V$136,MATCH(LEFT(K$1,2)&amp;K54&amp;L54,Usage!$A$2:$A$136,0),MATCH(M39,Usage!$G$1:$V$1,0))/1000000</f>
        <v>102.51911127058251</v>
      </c>
      <c r="O54" s="36"/>
      <c r="P54" s="49" t="s">
        <v>84</v>
      </c>
      <c r="Q54" s="49" t="s">
        <v>84</v>
      </c>
      <c r="R54" s="56">
        <f>INDEX(Saturations!$G$2:$U$136,MATCH(LEFT(P$1,2)&amp;P54&amp;Q54,Saturations!$A$2:$A$136,0),MATCH(R39,Saturations!$G$1:$U$1,0))</f>
        <v>1</v>
      </c>
      <c r="S54" s="57">
        <f>INDEX(Usage!$G$2:$V$136,MATCH(LEFT(P$1,2)&amp;P54&amp;Q54,Usage!$A$2:$A$136,0),MATCH(R39,Usage!$G$1:$V$1,0))/1000000</f>
        <v>0.56668695025777793</v>
      </c>
      <c r="T54" s="36"/>
      <c r="U54" s="49" t="s">
        <v>84</v>
      </c>
      <c r="V54" s="49" t="s">
        <v>84</v>
      </c>
      <c r="W54" s="56">
        <f>INDEX(Saturations!$G$2:$U$136,MATCH(LEFT(U$1,2)&amp;U54&amp;V54,Saturations!$A$2:$A$136,0),MATCH(W39,Saturations!$G$1:$U$1,0))</f>
        <v>1</v>
      </c>
      <c r="X54" s="57">
        <f>INDEX(Usage!$G$2:$V$136,MATCH(LEFT(U$1,2)&amp;U54&amp;V54,Usage!$A$2:$A$136,0),MATCH(W39,Usage!$G$1:$V$1,0))/1000000</f>
        <v>5.9399427290643325E-3</v>
      </c>
      <c r="Y54" s="36"/>
    </row>
    <row r="55" spans="1:25" x14ac:dyDescent="0.25">
      <c r="A55" s="49" t="s">
        <v>85</v>
      </c>
      <c r="B55" s="49" t="s">
        <v>86</v>
      </c>
      <c r="C55" s="56">
        <f>INDEX(Saturations!$G$2:$U$136,MATCH(LEFT(A$1,2)&amp;A55&amp;B55,Saturations!$A$2:$A$136,0),MATCH(C39,Saturations!$G$1:$U$1,0))</f>
        <v>1</v>
      </c>
      <c r="D55" s="57">
        <f>INDEX(Usage!$G$2:$V$136,MATCH(LEFT(A$1,2)&amp;A55&amp;B55,Usage!$A$2:$A$136,0),MATCH(C39,Usage!$G$1:$V$1,0))/1000000</f>
        <v>2.2844798266646946</v>
      </c>
      <c r="E55" s="36"/>
      <c r="F55" s="49" t="s">
        <v>85</v>
      </c>
      <c r="G55" s="49" t="s">
        <v>86</v>
      </c>
      <c r="H55" s="56">
        <f>INDEX(Saturations!$G$2:$U$136,MATCH(LEFT(F$1,2)&amp;F55&amp;G55,Saturations!$A$2:$A$136,0),MATCH(H39,Saturations!$G$1:$U$1,0))</f>
        <v>1</v>
      </c>
      <c r="I55" s="57">
        <f>INDEX(Usage!$G$2:$V$136,MATCH(LEFT(F$1,2)&amp;F55&amp;G55,Usage!$A$2:$A$136,0),MATCH(H39,Usage!$G$1:$V$1,0))/1000000</f>
        <v>1.7970651292875527E-2</v>
      </c>
      <c r="J55" s="36"/>
      <c r="K55" s="49" t="s">
        <v>85</v>
      </c>
      <c r="L55" s="49" t="s">
        <v>86</v>
      </c>
      <c r="M55" s="56">
        <f>INDEX(Saturations!$G$2:$U$136,MATCH(LEFT(K$1,2)&amp;K55&amp;L55,Saturations!$A$2:$A$136,0),MATCH(M39,Saturations!$G$1:$U$1,0))</f>
        <v>1</v>
      </c>
      <c r="N55" s="57">
        <f>INDEX(Usage!$G$2:$V$136,MATCH(LEFT(K$1,2)&amp;K55&amp;L55,Usage!$A$2:$A$136,0),MATCH(M39,Usage!$G$1:$V$1,0))/1000000</f>
        <v>11.820882942889245</v>
      </c>
      <c r="O55" s="36"/>
      <c r="P55" s="49" t="s">
        <v>85</v>
      </c>
      <c r="Q55" s="49" t="s">
        <v>86</v>
      </c>
      <c r="R55" s="56">
        <f>INDEX(Saturations!$G$2:$U$136,MATCH(LEFT(P$1,2)&amp;P55&amp;Q55,Saturations!$A$2:$A$136,0),MATCH(R39,Saturations!$G$1:$U$1,0))</f>
        <v>1</v>
      </c>
      <c r="S55" s="57">
        <f>INDEX(Usage!$G$2:$V$136,MATCH(LEFT(P$1,2)&amp;P55&amp;Q55,Usage!$A$2:$A$136,0),MATCH(R39,Usage!$G$1:$V$1,0))/1000000</f>
        <v>6.9771998573139149E-2</v>
      </c>
      <c r="T55" s="36"/>
      <c r="U55" s="49" t="s">
        <v>85</v>
      </c>
      <c r="V55" s="49" t="s">
        <v>86</v>
      </c>
      <c r="W55" s="56">
        <f>INDEX(Saturations!$G$2:$U$136,MATCH(LEFT(U$1,2)&amp;U55&amp;V55,Saturations!$A$2:$A$136,0),MATCH(W39,Saturations!$G$1:$U$1,0))</f>
        <v>1</v>
      </c>
      <c r="X55" s="57">
        <f>INDEX(Usage!$G$2:$V$136,MATCH(LEFT(U$1,2)&amp;U55&amp;V55,Usage!$A$2:$A$136,0),MATCH(W39,Usage!$G$1:$V$1,0))/1000000</f>
        <v>1.2088772279401092E-3</v>
      </c>
      <c r="Y55" s="36"/>
    </row>
    <row r="56" spans="1:25" x14ac:dyDescent="0.25">
      <c r="A56" s="49" t="s">
        <v>85</v>
      </c>
      <c r="B56" s="49" t="s">
        <v>87</v>
      </c>
      <c r="C56" s="56">
        <f>INDEX(Saturations!$G$2:$U$136,MATCH(LEFT(A$1,2)&amp;A56&amp;B56,Saturations!$A$2:$A$136,0),MATCH(C39,Saturations!$G$1:$U$1,0))</f>
        <v>1</v>
      </c>
      <c r="D56" s="57">
        <f>INDEX(Usage!$G$2:$V$136,MATCH(LEFT(A$1,2)&amp;A56&amp;B56,Usage!$A$2:$A$136,0),MATCH(C39,Usage!$G$1:$V$1,0))/1000000</f>
        <v>13.86876445500889</v>
      </c>
      <c r="E56" s="36"/>
      <c r="F56" s="49" t="s">
        <v>85</v>
      </c>
      <c r="G56" s="49" t="s">
        <v>87</v>
      </c>
      <c r="H56" s="56">
        <f>INDEX(Saturations!$G$2:$U$136,MATCH(LEFT(F$1,2)&amp;F56&amp;G56,Saturations!$A$2:$A$136,0),MATCH(H39,Saturations!$G$1:$U$1,0))</f>
        <v>1</v>
      </c>
      <c r="I56" s="57">
        <f>INDEX(Usage!$G$2:$V$136,MATCH(LEFT(F$1,2)&amp;F56&amp;G56,Usage!$A$2:$A$136,0),MATCH(H39,Usage!$G$1:$V$1,0))/1000000</f>
        <v>0.1090973651747516</v>
      </c>
      <c r="J56" s="36"/>
      <c r="K56" s="49" t="s">
        <v>85</v>
      </c>
      <c r="L56" s="49" t="s">
        <v>87</v>
      </c>
      <c r="M56" s="56">
        <f>INDEX(Saturations!$G$2:$U$136,MATCH(LEFT(K$1,2)&amp;K56&amp;L56,Saturations!$A$2:$A$136,0),MATCH(M39,Saturations!$G$1:$U$1,0))</f>
        <v>1</v>
      </c>
      <c r="N56" s="57">
        <f>INDEX(Usage!$G$2:$V$136,MATCH(LEFT(K$1,2)&amp;K56&amp;L56,Usage!$A$2:$A$136,0),MATCH(M39,Usage!$G$1:$V$1,0))/1000000</f>
        <v>71.762962960594194</v>
      </c>
      <c r="O56" s="36"/>
      <c r="P56" s="49" t="s">
        <v>85</v>
      </c>
      <c r="Q56" s="49" t="s">
        <v>87</v>
      </c>
      <c r="R56" s="56">
        <f>INDEX(Saturations!$G$2:$U$136,MATCH(LEFT(P$1,2)&amp;P56&amp;Q56,Saturations!$A$2:$A$136,0),MATCH(R39,Saturations!$G$1:$U$1,0))</f>
        <v>1</v>
      </c>
      <c r="S56" s="57">
        <f>INDEX(Usage!$G$2:$V$136,MATCH(LEFT(P$1,2)&amp;P56&amp;Q56,Usage!$A$2:$A$136,0),MATCH(R39,Usage!$G$1:$V$1,0))/1000000</f>
        <v>0.42357625682291072</v>
      </c>
      <c r="T56" s="36"/>
      <c r="U56" s="49" t="s">
        <v>85</v>
      </c>
      <c r="V56" s="49" t="s">
        <v>87</v>
      </c>
      <c r="W56" s="56">
        <f>INDEX(Saturations!$G$2:$U$136,MATCH(LEFT(U$1,2)&amp;U56&amp;V56,Saturations!$A$2:$A$136,0),MATCH(W39,Saturations!$G$1:$U$1,0))</f>
        <v>1</v>
      </c>
      <c r="X56" s="57">
        <f>INDEX(Usage!$G$2:$V$136,MATCH(LEFT(U$1,2)&amp;U56&amp;V56,Usage!$A$2:$A$136,0),MATCH(W39,Usage!$G$1:$V$1,0))/1000000</f>
        <v>7.3389282468749239E-3</v>
      </c>
      <c r="Y56" s="36"/>
    </row>
    <row r="57" spans="1:25" x14ac:dyDescent="0.25">
      <c r="A57" s="49" t="s">
        <v>85</v>
      </c>
      <c r="B57" s="49" t="s">
        <v>88</v>
      </c>
      <c r="C57" s="56">
        <f>INDEX(Saturations!$G$2:$U$136,MATCH(LEFT(A$1,2)&amp;A57&amp;B57,Saturations!$A$2:$A$136,0),MATCH(C39,Saturations!$G$1:$U$1,0))</f>
        <v>1</v>
      </c>
      <c r="D57" s="57">
        <f>INDEX(Usage!$G$2:$V$136,MATCH(LEFT(A$1,2)&amp;A57&amp;B57,Usage!$A$2:$A$136,0),MATCH(C39,Usage!$G$1:$V$1,0))/1000000</f>
        <v>7.4908913438973688</v>
      </c>
      <c r="E57" s="36"/>
      <c r="F57" s="49" t="s">
        <v>85</v>
      </c>
      <c r="G57" s="49" t="s">
        <v>88</v>
      </c>
      <c r="H57" s="56">
        <f>INDEX(Saturations!$G$2:$U$136,MATCH(LEFT(F$1,2)&amp;F57&amp;G57,Saturations!$A$2:$A$136,0),MATCH(H39,Saturations!$G$1:$U$1,0))</f>
        <v>1</v>
      </c>
      <c r="I57" s="57">
        <f>INDEX(Usage!$G$2:$V$136,MATCH(LEFT(F$1,2)&amp;F57&amp;G57,Usage!$A$2:$A$136,0),MATCH(H39,Usage!$G$1:$V$1,0))/1000000</f>
        <v>5.8926410573971598E-2</v>
      </c>
      <c r="J57" s="36"/>
      <c r="K57" s="49" t="s">
        <v>85</v>
      </c>
      <c r="L57" s="49" t="s">
        <v>88</v>
      </c>
      <c r="M57" s="56">
        <f>INDEX(Saturations!$G$2:$U$136,MATCH(LEFT(K$1,2)&amp;K57&amp;L57,Saturations!$A$2:$A$136,0),MATCH(M39,Saturations!$G$1:$U$1,0))</f>
        <v>1</v>
      </c>
      <c r="N57" s="57">
        <f>INDEX(Usage!$G$2:$V$136,MATCH(LEFT(K$1,2)&amp;K57&amp;L57,Usage!$A$2:$A$136,0),MATCH(M39,Usage!$G$1:$V$1,0))/1000000</f>
        <v>38.761099433035085</v>
      </c>
      <c r="O57" s="36"/>
      <c r="P57" s="49" t="s">
        <v>85</v>
      </c>
      <c r="Q57" s="49" t="s">
        <v>88</v>
      </c>
      <c r="R57" s="56">
        <f>INDEX(Saturations!$G$2:$U$136,MATCH(LEFT(P$1,2)&amp;P57&amp;Q57,Saturations!$A$2:$A$136,0),MATCH(R39,Saturations!$G$1:$U$1,0))</f>
        <v>1</v>
      </c>
      <c r="S57" s="57">
        <f>INDEX(Usage!$G$2:$V$136,MATCH(LEFT(P$1,2)&amp;P57&amp;Q57,Usage!$A$2:$A$136,0),MATCH(R39,Usage!$G$1:$V$1,0))/1000000</f>
        <v>0.22878488750807444</v>
      </c>
      <c r="T57" s="36"/>
      <c r="U57" s="49" t="s">
        <v>85</v>
      </c>
      <c r="V57" s="49" t="s">
        <v>88</v>
      </c>
      <c r="W57" s="56">
        <f>INDEX(Saturations!$G$2:$U$136,MATCH(LEFT(U$1,2)&amp;U57&amp;V57,Saturations!$A$2:$A$136,0),MATCH(W39,Saturations!$G$1:$U$1,0))</f>
        <v>1</v>
      </c>
      <c r="X57" s="57">
        <f>INDEX(Usage!$G$2:$V$136,MATCH(LEFT(U$1,2)&amp;U57&amp;V57,Usage!$A$2:$A$136,0),MATCH(W39,Usage!$G$1:$V$1,0))/1000000</f>
        <v>3.9639518182273455E-3</v>
      </c>
      <c r="Y57" s="36"/>
    </row>
    <row r="58" spans="1:25" x14ac:dyDescent="0.25">
      <c r="A58" s="49" t="s">
        <v>89</v>
      </c>
      <c r="B58" s="49" t="s">
        <v>86</v>
      </c>
      <c r="C58" s="56">
        <f>INDEX(Saturations!$G$2:$U$136,MATCH(LEFT(A$1,2)&amp;A58&amp;B58,Saturations!$A$2:$A$136,0),MATCH(C39,Saturations!$G$1:$U$1,0))</f>
        <v>1</v>
      </c>
      <c r="D58" s="57">
        <f>INDEX(Usage!$G$2:$V$136,MATCH(LEFT(A$1,2)&amp;A58&amp;B58,Usage!$A$2:$A$136,0),MATCH(C39,Usage!$G$1:$V$1,0))/1000000</f>
        <v>2.0324013371405707</v>
      </c>
      <c r="E58" s="36"/>
      <c r="F58" s="49" t="s">
        <v>89</v>
      </c>
      <c r="G58" s="49" t="s">
        <v>86</v>
      </c>
      <c r="H58" s="56">
        <f>INDEX(Saturations!$G$2:$U$136,MATCH(LEFT(F$1,2)&amp;F58&amp;G58,Saturations!$A$2:$A$136,0),MATCH(H39,Saturations!$G$1:$U$1,0))</f>
        <v>1</v>
      </c>
      <c r="I58" s="57">
        <f>INDEX(Usage!$G$2:$V$136,MATCH(LEFT(F$1,2)&amp;F58&amp;G58,Usage!$A$2:$A$136,0),MATCH(H39,Usage!$G$1:$V$1,0))/1000000</f>
        <v>1.90679602723457E-2</v>
      </c>
      <c r="J58" s="36"/>
      <c r="K58" s="49" t="s">
        <v>89</v>
      </c>
      <c r="L58" s="49" t="s">
        <v>86</v>
      </c>
      <c r="M58" s="56">
        <f>INDEX(Saturations!$G$2:$U$136,MATCH(LEFT(K$1,2)&amp;K58&amp;L58,Saturations!$A$2:$A$136,0),MATCH(M39,Saturations!$G$1:$U$1,0))</f>
        <v>1</v>
      </c>
      <c r="N58" s="57">
        <f>INDEX(Usage!$G$2:$V$136,MATCH(LEFT(K$1,2)&amp;K58&amp;L58,Usage!$A$2:$A$136,0),MATCH(M39,Usage!$G$1:$V$1,0))/1000000</f>
        <v>12.542679876517392</v>
      </c>
      <c r="O58" s="36"/>
      <c r="P58" s="49" t="s">
        <v>89</v>
      </c>
      <c r="Q58" s="49" t="s">
        <v>86</v>
      </c>
      <c r="R58" s="56">
        <f>INDEX(Saturations!$G$2:$U$136,MATCH(LEFT(P$1,2)&amp;P58&amp;Q58,Saturations!$A$2:$A$136,0),MATCH(R39,Saturations!$G$1:$U$1,0))</f>
        <v>1</v>
      </c>
      <c r="S58" s="57">
        <f>INDEX(Usage!$G$2:$V$136,MATCH(LEFT(P$1,2)&amp;P58&amp;Q58,Usage!$A$2:$A$136,0),MATCH(R39,Usage!$G$1:$V$1,0))/1000000</f>
        <v>6.2073081819265026E-2</v>
      </c>
      <c r="T58" s="36"/>
      <c r="U58" s="49" t="s">
        <v>89</v>
      </c>
      <c r="V58" s="49" t="s">
        <v>86</v>
      </c>
      <c r="W58" s="56">
        <f>INDEX(Saturations!$G$2:$U$136,MATCH(LEFT(U$1,2)&amp;U58&amp;V58,Saturations!$A$2:$A$136,0),MATCH(W39,Saturations!$G$1:$U$1,0))</f>
        <v>1</v>
      </c>
      <c r="X58" s="57">
        <f>INDEX(Usage!$G$2:$V$136,MATCH(LEFT(U$1,2)&amp;U58&amp;V58,Usage!$A$2:$A$136,0),MATCH(W39,Usage!$G$1:$V$1,0))/1000000</f>
        <v>1.2826926849136468E-3</v>
      </c>
      <c r="Y58" s="36"/>
    </row>
    <row r="59" spans="1:25" x14ac:dyDescent="0.25">
      <c r="A59" s="49" t="s">
        <v>89</v>
      </c>
      <c r="B59" s="49" t="s">
        <v>90</v>
      </c>
      <c r="C59" s="56">
        <f>INDEX(Saturations!$G$2:$U$136,MATCH(LEFT(A$1,2)&amp;A59&amp;B59,Saturations!$A$2:$A$136,0),MATCH(C39,Saturations!$G$1:$U$1,0))</f>
        <v>1</v>
      </c>
      <c r="D59" s="57">
        <f>INDEX(Usage!$G$2:$V$136,MATCH(LEFT(A$1,2)&amp;A59&amp;B59,Usage!$A$2:$A$136,0),MATCH(C39,Usage!$G$1:$V$1,0))/1000000</f>
        <v>4.752816865787711</v>
      </c>
      <c r="E59" s="36"/>
      <c r="F59" s="49" t="s">
        <v>89</v>
      </c>
      <c r="G59" s="49" t="s">
        <v>90</v>
      </c>
      <c r="H59" s="56">
        <f>INDEX(Saturations!$G$2:$U$136,MATCH(LEFT(F$1,2)&amp;F59&amp;G59,Saturations!$A$2:$A$136,0),MATCH(H39,Saturations!$G$1:$U$1,0))</f>
        <v>1</v>
      </c>
      <c r="I59" s="57">
        <f>INDEX(Usage!$G$2:$V$136,MATCH(LEFT(F$1,2)&amp;F59&amp;G59,Usage!$A$2:$A$136,0),MATCH(H39,Usage!$G$1:$V$1,0))/1000000</f>
        <v>4.4590859847631815E-2</v>
      </c>
      <c r="J59" s="36"/>
      <c r="K59" s="49" t="s">
        <v>89</v>
      </c>
      <c r="L59" s="49" t="s">
        <v>90</v>
      </c>
      <c r="M59" s="56">
        <f>INDEX(Saturations!$G$2:$U$136,MATCH(LEFT(K$1,2)&amp;K59&amp;L59,Saturations!$A$2:$A$136,0),MATCH(M39,Saturations!$G$1:$U$1,0))</f>
        <v>1</v>
      </c>
      <c r="N59" s="57">
        <f>INDEX(Usage!$G$2:$V$136,MATCH(LEFT(K$1,2)&amp;K59&amp;L59,Usage!$A$2:$A$136,0),MATCH(M39,Usage!$G$1:$V$1,0))/1000000</f>
        <v>29.33134286516405</v>
      </c>
      <c r="O59" s="36"/>
      <c r="P59" s="49" t="s">
        <v>89</v>
      </c>
      <c r="Q59" s="49" t="s">
        <v>90</v>
      </c>
      <c r="R59" s="56">
        <f>INDEX(Saturations!$G$2:$U$136,MATCH(LEFT(P$1,2)&amp;P59&amp;Q59,Saturations!$A$2:$A$136,0),MATCH(R39,Saturations!$G$1:$U$1,0))</f>
        <v>1</v>
      </c>
      <c r="S59" s="57">
        <f>INDEX(Usage!$G$2:$V$136,MATCH(LEFT(P$1,2)&amp;P59&amp;Q59,Usage!$A$2:$A$136,0),MATCH(R39,Usage!$G$1:$V$1,0))/1000000</f>
        <v>0.14515931710470931</v>
      </c>
      <c r="T59" s="36"/>
      <c r="U59" s="49" t="s">
        <v>89</v>
      </c>
      <c r="V59" s="49" t="s">
        <v>90</v>
      </c>
      <c r="W59" s="56">
        <f>INDEX(Saturations!$G$2:$U$136,MATCH(LEFT(U$1,2)&amp;U59&amp;V59,Saturations!$A$2:$A$136,0),MATCH(W39,Saturations!$G$1:$U$1,0))</f>
        <v>1</v>
      </c>
      <c r="X59" s="57">
        <f>INDEX(Usage!$G$2:$V$136,MATCH(LEFT(U$1,2)&amp;U59&amp;V59,Usage!$A$2:$A$136,0),MATCH(W39,Usage!$G$1:$V$1,0))/1000000</f>
        <v>2.9996060891483499E-3</v>
      </c>
      <c r="Y59" s="36"/>
    </row>
    <row r="60" spans="1:25" x14ac:dyDescent="0.25">
      <c r="A60" s="49" t="s">
        <v>89</v>
      </c>
      <c r="B60" s="49" t="s">
        <v>88</v>
      </c>
      <c r="C60" s="56">
        <f>INDEX(Saturations!$G$2:$U$136,MATCH(LEFT(A$1,2)&amp;A60&amp;B60,Saturations!$A$2:$A$136,0),MATCH(C39,Saturations!$G$1:$U$1,0))</f>
        <v>1</v>
      </c>
      <c r="D60" s="57">
        <f>INDEX(Usage!$G$2:$V$136,MATCH(LEFT(A$1,2)&amp;A60&amp;B60,Usage!$A$2:$A$136,0),MATCH(C39,Usage!$G$1:$V$1,0))/1000000</f>
        <v>4.9878329176115885</v>
      </c>
      <c r="E60" s="36"/>
      <c r="F60" s="49" t="s">
        <v>89</v>
      </c>
      <c r="G60" s="49" t="s">
        <v>88</v>
      </c>
      <c r="H60" s="56">
        <f>INDEX(Saturations!$G$2:$U$136,MATCH(LEFT(F$1,2)&amp;F60&amp;G60,Saturations!$A$2:$A$136,0),MATCH(H39,Saturations!$G$1:$U$1,0))</f>
        <v>1</v>
      </c>
      <c r="I60" s="57">
        <f>INDEX(Usage!$G$2:$V$136,MATCH(LEFT(F$1,2)&amp;F60&amp;G60,Usage!$A$2:$A$136,0),MATCH(H39,Usage!$G$1:$V$1,0))/1000000</f>
        <v>4.6795777084030619E-2</v>
      </c>
      <c r="J60" s="36"/>
      <c r="K60" s="49" t="s">
        <v>89</v>
      </c>
      <c r="L60" s="49" t="s">
        <v>88</v>
      </c>
      <c r="M60" s="56">
        <f>INDEX(Saturations!$G$2:$U$136,MATCH(LEFT(K$1,2)&amp;K60&amp;L60,Saturations!$A$2:$A$136,0),MATCH(M39,Saturations!$G$1:$U$1,0))</f>
        <v>1</v>
      </c>
      <c r="N60" s="57">
        <f>INDEX(Usage!$G$2:$V$136,MATCH(LEFT(K$1,2)&amp;K60&amp;L60,Usage!$A$2:$A$136,0),MATCH(M39,Usage!$G$1:$V$1,0))/1000000</f>
        <v>30.781711475931232</v>
      </c>
      <c r="O60" s="36"/>
      <c r="P60" s="49" t="s">
        <v>89</v>
      </c>
      <c r="Q60" s="49" t="s">
        <v>88</v>
      </c>
      <c r="R60" s="56">
        <f>INDEX(Saturations!$G$2:$U$136,MATCH(LEFT(P$1,2)&amp;P60&amp;Q60,Saturations!$A$2:$A$136,0),MATCH(R39,Saturations!$G$1:$U$1,0))</f>
        <v>1</v>
      </c>
      <c r="S60" s="57">
        <f>INDEX(Usage!$G$2:$V$136,MATCH(LEFT(P$1,2)&amp;P60&amp;Q60,Usage!$A$2:$A$136,0),MATCH(R39,Usage!$G$1:$V$1,0))/1000000</f>
        <v>0.15233711725033836</v>
      </c>
      <c r="T60" s="36"/>
      <c r="U60" s="49" t="s">
        <v>89</v>
      </c>
      <c r="V60" s="49" t="s">
        <v>88</v>
      </c>
      <c r="W60" s="56">
        <f>INDEX(Saturations!$G$2:$U$136,MATCH(LEFT(U$1,2)&amp;U60&amp;V60,Saturations!$A$2:$A$136,0),MATCH(W39,Saturations!$G$1:$U$1,0))</f>
        <v>1</v>
      </c>
      <c r="X60" s="57">
        <f>INDEX(Usage!$G$2:$V$136,MATCH(LEFT(U$1,2)&amp;U60&amp;V60,Usage!$A$2:$A$136,0),MATCH(W39,Usage!$G$1:$V$1,0))/1000000</f>
        <v>3.1479298306274291E-3</v>
      </c>
      <c r="Y60" s="36"/>
    </row>
    <row r="61" spans="1:25" x14ac:dyDescent="0.25">
      <c r="A61" s="49" t="s">
        <v>93</v>
      </c>
      <c r="B61" s="49" t="s">
        <v>94</v>
      </c>
      <c r="C61" s="56">
        <f>INDEX(Saturations!$G$2:$U$136,MATCH(LEFT(A$1,2)&amp;A61&amp;B61,Saturations!$A$2:$A$136,0),MATCH(C39,Saturations!$G$1:$U$1,0))</f>
        <v>1</v>
      </c>
      <c r="D61" s="57">
        <f>INDEX(Usage!$G$2:$V$136,MATCH(LEFT(A$1,2)&amp;A61&amp;B61,Usage!$A$2:$A$136,0),MATCH(C39,Usage!$G$1:$V$1,0))/1000000</f>
        <v>159.08429034896113</v>
      </c>
      <c r="E61" s="36"/>
      <c r="F61" s="49" t="s">
        <v>93</v>
      </c>
      <c r="G61" s="49" t="s">
        <v>94</v>
      </c>
      <c r="H61" s="56">
        <f>INDEX(Saturations!$G$2:$U$136,MATCH(LEFT(F$1,2)&amp;F61&amp;G61,Saturations!$A$2:$A$136,0),MATCH(H39,Saturations!$G$1:$U$1,0))</f>
        <v>1</v>
      </c>
      <c r="I61" s="57">
        <f>INDEX(Usage!$G$2:$V$136,MATCH(LEFT(F$1,2)&amp;F61&amp;G61,Usage!$A$2:$A$136,0),MATCH(H39,Usage!$G$1:$V$1,0))/1000000</f>
        <v>1.3315677211977612</v>
      </c>
      <c r="J61" s="36"/>
      <c r="K61" s="49" t="s">
        <v>93</v>
      </c>
      <c r="L61" s="49" t="s">
        <v>94</v>
      </c>
      <c r="M61" s="56">
        <f>INDEX(Saturations!$G$2:$U$136,MATCH(LEFT(K$1,2)&amp;K61&amp;L61,Saturations!$A$2:$A$136,0),MATCH(M39,Saturations!$G$1:$U$1,0))</f>
        <v>1</v>
      </c>
      <c r="N61" s="57">
        <f>INDEX(Usage!$G$2:$V$136,MATCH(LEFT(K$1,2)&amp;K61&amp;L61,Usage!$A$2:$A$136,0),MATCH(M39,Usage!$G$1:$V$1,0))/1000000</f>
        <v>2185.3985623556264</v>
      </c>
      <c r="O61" s="36"/>
      <c r="P61" s="49" t="s">
        <v>93</v>
      </c>
      <c r="Q61" s="49" t="s">
        <v>94</v>
      </c>
      <c r="R61" s="56">
        <f>INDEX(Saturations!$G$2:$U$136,MATCH(LEFT(P$1,2)&amp;P61&amp;Q61,Saturations!$A$2:$A$136,0),MATCH(R39,Saturations!$G$1:$U$1,0))</f>
        <v>1</v>
      </c>
      <c r="S61" s="57">
        <f>INDEX(Usage!$G$2:$V$136,MATCH(LEFT(P$1,2)&amp;P61&amp;Q61,Usage!$A$2:$A$136,0),MATCH(R39,Usage!$G$1:$V$1,0))/1000000</f>
        <v>4.858711707444515</v>
      </c>
      <c r="T61" s="36"/>
      <c r="U61" s="49" t="s">
        <v>93</v>
      </c>
      <c r="V61" s="49" t="s">
        <v>94</v>
      </c>
      <c r="W61" s="56">
        <f>INDEX(Saturations!$G$2:$U$136,MATCH(LEFT(U$1,2)&amp;U61&amp;V61,Saturations!$A$2:$A$136,0),MATCH(W39,Saturations!$G$1:$U$1,0))</f>
        <v>1</v>
      </c>
      <c r="X61" s="57">
        <f>INDEX(Usage!$G$2:$V$136,MATCH(LEFT(U$1,2)&amp;U61&amp;V61,Usage!$A$2:$A$136,0),MATCH(W39,Usage!$G$1:$V$1,0))/1000000</f>
        <v>8.9573931928346145E-2</v>
      </c>
      <c r="Y61" s="36"/>
    </row>
    <row r="62" spans="1:25" x14ac:dyDescent="0.25">
      <c r="A62" s="49" t="s">
        <v>93</v>
      </c>
      <c r="B62" s="49" t="s">
        <v>95</v>
      </c>
      <c r="C62" s="56">
        <f>INDEX(Saturations!$G$2:$U$136,MATCH(LEFT(A$1,2)&amp;A62&amp;B62,Saturations!$A$2:$A$136,0),MATCH(C39,Saturations!$G$1:$U$1,0))</f>
        <v>1</v>
      </c>
      <c r="D62" s="57">
        <f>INDEX(Usage!$G$2:$V$136,MATCH(LEFT(A$1,2)&amp;A62&amp;B62,Usage!$A$2:$A$136,0),MATCH(C39,Usage!$G$1:$V$1,0))/1000000</f>
        <v>111.35900324427278</v>
      </c>
      <c r="E62" s="36"/>
      <c r="F62" s="49" t="s">
        <v>93</v>
      </c>
      <c r="G62" s="49" t="s">
        <v>95</v>
      </c>
      <c r="H62" s="56">
        <f>INDEX(Saturations!$G$2:$U$136,MATCH(LEFT(F$1,2)&amp;F62&amp;G62,Saturations!$A$2:$A$136,0),MATCH(H39,Saturations!$G$1:$U$1,0))</f>
        <v>1</v>
      </c>
      <c r="I62" s="57">
        <f>INDEX(Usage!$G$2:$V$136,MATCH(LEFT(F$1,2)&amp;F62&amp;G62,Usage!$A$2:$A$136,0),MATCH(H39,Usage!$G$1:$V$1,0))/1000000</f>
        <v>0.93209740483843295</v>
      </c>
      <c r="J62" s="36"/>
      <c r="K62" s="49" t="s">
        <v>93</v>
      </c>
      <c r="L62" s="49" t="s">
        <v>95</v>
      </c>
      <c r="M62" s="56">
        <f>INDEX(Saturations!$G$2:$U$136,MATCH(LEFT(K$1,2)&amp;K62&amp;L62,Saturations!$A$2:$A$136,0),MATCH(M39,Saturations!$G$1:$U$1,0))</f>
        <v>1</v>
      </c>
      <c r="N62" s="57">
        <f>INDEX(Usage!$G$2:$V$136,MATCH(LEFT(K$1,2)&amp;K62&amp;L62,Usage!$A$2:$A$136,0),MATCH(M39,Usage!$G$1:$V$1,0))/1000000</f>
        <v>406.58577904290723</v>
      </c>
      <c r="O62" s="36"/>
      <c r="P62" s="49" t="s">
        <v>93</v>
      </c>
      <c r="Q62" s="49" t="s">
        <v>95</v>
      </c>
      <c r="R62" s="56">
        <f>INDEX(Saturations!$G$2:$U$136,MATCH(LEFT(P$1,2)&amp;P62&amp;Q62,Saturations!$A$2:$A$136,0),MATCH(R39,Saturations!$G$1:$U$1,0))</f>
        <v>1</v>
      </c>
      <c r="S62" s="57">
        <f>INDEX(Usage!$G$2:$V$136,MATCH(LEFT(P$1,2)&amp;P62&amp;Q62,Usage!$A$2:$A$136,0),MATCH(R39,Usage!$G$1:$V$1,0))/1000000</f>
        <v>3.4010981952111612</v>
      </c>
      <c r="T62" s="36"/>
      <c r="U62" s="49" t="s">
        <v>93</v>
      </c>
      <c r="V62" s="49" t="s">
        <v>95</v>
      </c>
      <c r="W62" s="56">
        <f>INDEX(Saturations!$G$2:$U$136,MATCH(LEFT(U$1,2)&amp;U62&amp;V62,Saturations!$A$2:$A$136,0),MATCH(W39,Saturations!$G$1:$U$1,0))</f>
        <v>1</v>
      </c>
      <c r="X62" s="57">
        <f>INDEX(Usage!$G$2:$V$136,MATCH(LEFT(U$1,2)&amp;U62&amp;V62,Usage!$A$2:$A$136,0),MATCH(W39,Usage!$G$1:$V$1,0))/1000000</f>
        <v>6.2701752349842307E-2</v>
      </c>
      <c r="Y62" s="36"/>
    </row>
    <row r="63" spans="1:25" x14ac:dyDescent="0.25">
      <c r="A63" s="49" t="s">
        <v>93</v>
      </c>
      <c r="B63" s="49" t="s">
        <v>96</v>
      </c>
      <c r="C63" s="56">
        <f>INDEX(Saturations!$G$2:$U$136,MATCH(LEFT(A$1,2)&amp;A63&amp;B63,Saturations!$A$2:$A$136,0),MATCH(C39,Saturations!$G$1:$U$1,0))</f>
        <v>1</v>
      </c>
      <c r="D63" s="57">
        <f>INDEX(Usage!$G$2:$V$136,MATCH(LEFT(A$1,2)&amp;A63&amp;B63,Usage!$A$2:$A$136,0),MATCH(C39,Usage!$G$1:$V$1,0))/1000000</f>
        <v>111.35900324427278</v>
      </c>
      <c r="E63" s="36"/>
      <c r="F63" s="49" t="s">
        <v>93</v>
      </c>
      <c r="G63" s="49" t="s">
        <v>96</v>
      </c>
      <c r="H63" s="56">
        <f>INDEX(Saturations!$G$2:$U$136,MATCH(LEFT(F$1,2)&amp;F63&amp;G63,Saturations!$A$2:$A$136,0),MATCH(H39,Saturations!$G$1:$U$1,0))</f>
        <v>1</v>
      </c>
      <c r="I63" s="57">
        <f>INDEX(Usage!$G$2:$V$136,MATCH(LEFT(F$1,2)&amp;F63&amp;G63,Usage!$A$2:$A$136,0),MATCH(H39,Usage!$G$1:$V$1,0))/1000000</f>
        <v>0.93209740483843295</v>
      </c>
      <c r="J63" s="36"/>
      <c r="K63" s="49" t="s">
        <v>93</v>
      </c>
      <c r="L63" s="49" t="s">
        <v>96</v>
      </c>
      <c r="M63" s="56">
        <f>INDEX(Saturations!$G$2:$U$136,MATCH(LEFT(K$1,2)&amp;K63&amp;L63,Saturations!$A$2:$A$136,0),MATCH(M39,Saturations!$G$1:$U$1,0))</f>
        <v>1</v>
      </c>
      <c r="N63" s="57">
        <f>INDEX(Usage!$G$2:$V$136,MATCH(LEFT(K$1,2)&amp;K63&amp;L63,Usage!$A$2:$A$136,0),MATCH(M39,Usage!$G$1:$V$1,0))/1000000</f>
        <v>660.70189094472437</v>
      </c>
      <c r="O63" s="36"/>
      <c r="P63" s="49" t="s">
        <v>93</v>
      </c>
      <c r="Q63" s="49" t="s">
        <v>96</v>
      </c>
      <c r="R63" s="56">
        <f>INDEX(Saturations!$G$2:$U$136,MATCH(LEFT(P$1,2)&amp;P63&amp;Q63,Saturations!$A$2:$A$136,0),MATCH(R39,Saturations!$G$1:$U$1,0))</f>
        <v>1</v>
      </c>
      <c r="S63" s="57">
        <f>INDEX(Usage!$G$2:$V$136,MATCH(LEFT(P$1,2)&amp;P63&amp;Q63,Usage!$A$2:$A$136,0),MATCH(R39,Usage!$G$1:$V$1,0))/1000000</f>
        <v>3.4010981952111612</v>
      </c>
      <c r="T63" s="36"/>
      <c r="U63" s="49" t="s">
        <v>93</v>
      </c>
      <c r="V63" s="49" t="s">
        <v>96</v>
      </c>
      <c r="W63" s="56">
        <f>INDEX(Saturations!$G$2:$U$136,MATCH(LEFT(U$1,2)&amp;U63&amp;V63,Saturations!$A$2:$A$136,0),MATCH(W39,Saturations!$G$1:$U$1,0))</f>
        <v>1</v>
      </c>
      <c r="X63" s="57">
        <f>INDEX(Usage!$G$2:$V$136,MATCH(LEFT(U$1,2)&amp;U63&amp;V63,Usage!$A$2:$A$136,0),MATCH(W39,Usage!$G$1:$V$1,0))/1000000</f>
        <v>6.2701752349842307E-2</v>
      </c>
      <c r="Y63" s="36"/>
    </row>
    <row r="64" spans="1:25" x14ac:dyDescent="0.25">
      <c r="A64" s="49" t="s">
        <v>93</v>
      </c>
      <c r="B64" s="49" t="s">
        <v>97</v>
      </c>
      <c r="C64" s="56">
        <f>INDEX(Saturations!$G$2:$U$136,MATCH(LEFT(A$1,2)&amp;A64&amp;B64,Saturations!$A$2:$A$136,0),MATCH(C39,Saturations!$G$1:$U$1,0))</f>
        <v>1</v>
      </c>
      <c r="D64" s="57">
        <f>INDEX(Usage!$G$2:$V$136,MATCH(LEFT(A$1,2)&amp;A64&amp;B64,Usage!$A$2:$A$136,0),MATCH(C39,Usage!$G$1:$V$1,0))/1000000</f>
        <v>318.16858069792227</v>
      </c>
      <c r="E64" s="36"/>
      <c r="F64" s="49" t="s">
        <v>93</v>
      </c>
      <c r="G64" s="49" t="s">
        <v>97</v>
      </c>
      <c r="H64" s="56">
        <f>INDEX(Saturations!$G$2:$U$136,MATCH(LEFT(F$1,2)&amp;F64&amp;G64,Saturations!$A$2:$A$136,0),MATCH(H39,Saturations!$G$1:$U$1,0))</f>
        <v>1</v>
      </c>
      <c r="I64" s="57">
        <f>INDEX(Usage!$G$2:$V$136,MATCH(LEFT(F$1,2)&amp;F64&amp;G64,Usage!$A$2:$A$136,0),MATCH(H39,Usage!$G$1:$V$1,0))/1000000</f>
        <v>2.6631354423955225</v>
      </c>
      <c r="J64" s="36"/>
      <c r="K64" s="49" t="s">
        <v>93</v>
      </c>
      <c r="L64" s="49" t="s">
        <v>97</v>
      </c>
      <c r="M64" s="56">
        <f>INDEX(Saturations!$G$2:$U$136,MATCH(LEFT(K$1,2)&amp;K64&amp;L64,Saturations!$A$2:$A$136,0),MATCH(M39,Saturations!$G$1:$U$1,0))</f>
        <v>1</v>
      </c>
      <c r="N64" s="57">
        <f>INDEX(Usage!$G$2:$V$136,MATCH(LEFT(K$1,2)&amp;K64&amp;L64,Usage!$A$2:$A$136,0),MATCH(M39,Usage!$G$1:$V$1,0))/1000000</f>
        <v>609.87866856436085</v>
      </c>
      <c r="O64" s="36"/>
      <c r="P64" s="49" t="s">
        <v>93</v>
      </c>
      <c r="Q64" s="49" t="s">
        <v>97</v>
      </c>
      <c r="R64" s="56">
        <f>INDEX(Saturations!$G$2:$U$136,MATCH(LEFT(P$1,2)&amp;P64&amp;Q64,Saturations!$A$2:$A$136,0),MATCH(R39,Saturations!$G$1:$U$1,0))</f>
        <v>1</v>
      </c>
      <c r="S64" s="57">
        <f>INDEX(Usage!$G$2:$V$136,MATCH(LEFT(P$1,2)&amp;P64&amp;Q64,Usage!$A$2:$A$136,0),MATCH(R39,Usage!$G$1:$V$1,0))/1000000</f>
        <v>9.7174234148890299</v>
      </c>
      <c r="T64" s="36"/>
      <c r="U64" s="49" t="s">
        <v>93</v>
      </c>
      <c r="V64" s="49" t="s">
        <v>97</v>
      </c>
      <c r="W64" s="56">
        <f>INDEX(Saturations!$G$2:$U$136,MATCH(LEFT(U$1,2)&amp;U64&amp;V64,Saturations!$A$2:$A$136,0),MATCH(W39,Saturations!$G$1:$U$1,0))</f>
        <v>1</v>
      </c>
      <c r="X64" s="57">
        <f>INDEX(Usage!$G$2:$V$136,MATCH(LEFT(U$1,2)&amp;U64&amp;V64,Usage!$A$2:$A$136,0),MATCH(W39,Usage!$G$1:$V$1,0))/1000000</f>
        <v>0.17914786385669229</v>
      </c>
      <c r="Y64" s="36"/>
    </row>
    <row r="65" spans="1:25" x14ac:dyDescent="0.25">
      <c r="A65" s="49" t="s">
        <v>93</v>
      </c>
      <c r="B65" s="49" t="s">
        <v>98</v>
      </c>
      <c r="C65" s="56">
        <f>INDEX(Saturations!$G$2:$U$136,MATCH(LEFT(A$1,2)&amp;A65&amp;B65,Saturations!$A$2:$A$136,0),MATCH(C39,Saturations!$G$1:$U$1,0))</f>
        <v>1</v>
      </c>
      <c r="D65" s="57">
        <f>INDEX(Usage!$G$2:$V$136,MATCH(LEFT(A$1,2)&amp;A65&amp;B65,Usage!$A$2:$A$136,0),MATCH(C39,Usage!$G$1:$V$1,0))/1000000</f>
        <v>47.725287104688341</v>
      </c>
      <c r="E65" s="36"/>
      <c r="F65" s="49" t="s">
        <v>93</v>
      </c>
      <c r="G65" s="49" t="s">
        <v>98</v>
      </c>
      <c r="H65" s="56">
        <f>INDEX(Saturations!$G$2:$U$136,MATCH(LEFT(F$1,2)&amp;F65&amp;G65,Saturations!$A$2:$A$136,0),MATCH(H39,Saturations!$G$1:$U$1,0))</f>
        <v>1</v>
      </c>
      <c r="I65" s="57">
        <f>INDEX(Usage!$G$2:$V$136,MATCH(LEFT(F$1,2)&amp;F65&amp;G65,Usage!$A$2:$A$136,0),MATCH(H39,Usage!$G$1:$V$1,0))/1000000</f>
        <v>0.39947031635932834</v>
      </c>
      <c r="J65" s="36"/>
      <c r="K65" s="49" t="s">
        <v>93</v>
      </c>
      <c r="L65" s="49" t="s">
        <v>98</v>
      </c>
      <c r="M65" s="56">
        <f>INDEX(Saturations!$G$2:$U$136,MATCH(LEFT(K$1,2)&amp;K65&amp;L65,Saturations!$A$2:$A$136,0),MATCH(M39,Saturations!$G$1:$U$1,0))</f>
        <v>1</v>
      </c>
      <c r="N65" s="57">
        <f>INDEX(Usage!$G$2:$V$136,MATCH(LEFT(K$1,2)&amp;K65&amp;L65,Usage!$A$2:$A$136,0),MATCH(M39,Usage!$G$1:$V$1,0))/1000000</f>
        <v>254.11611190181702</v>
      </c>
      <c r="O65" s="36"/>
      <c r="P65" s="49" t="s">
        <v>93</v>
      </c>
      <c r="Q65" s="49" t="s">
        <v>98</v>
      </c>
      <c r="R65" s="56">
        <f>INDEX(Saturations!$G$2:$U$136,MATCH(LEFT(P$1,2)&amp;P65&amp;Q65,Saturations!$A$2:$A$136,0),MATCH(R39,Saturations!$G$1:$U$1,0))</f>
        <v>1</v>
      </c>
      <c r="S65" s="57">
        <f>INDEX(Usage!$G$2:$V$136,MATCH(LEFT(P$1,2)&amp;P65&amp;Q65,Usage!$A$2:$A$136,0),MATCH(R39,Usage!$G$1:$V$1,0))/1000000</f>
        <v>1.4576135122333547</v>
      </c>
      <c r="T65" s="36"/>
      <c r="U65" s="49" t="s">
        <v>93</v>
      </c>
      <c r="V65" s="49" t="s">
        <v>98</v>
      </c>
      <c r="W65" s="56">
        <f>INDEX(Saturations!$G$2:$U$136,MATCH(LEFT(U$1,2)&amp;U65&amp;V65,Saturations!$A$2:$A$136,0),MATCH(W39,Saturations!$G$1:$U$1,0))</f>
        <v>1</v>
      </c>
      <c r="X65" s="57">
        <f>INDEX(Usage!$G$2:$V$136,MATCH(LEFT(U$1,2)&amp;U65&amp;V65,Usage!$A$2:$A$136,0),MATCH(W39,Usage!$G$1:$V$1,0))/1000000</f>
        <v>2.6872179578503845E-2</v>
      </c>
      <c r="Y65" s="36"/>
    </row>
    <row r="66" spans="1:25" x14ac:dyDescent="0.25">
      <c r="A66" s="49" t="s">
        <v>99</v>
      </c>
      <c r="B66" s="49" t="s">
        <v>3</v>
      </c>
      <c r="C66" s="56">
        <f>INDEX(Saturations!$G$2:$U$136,MATCH(LEFT(A$1,2)&amp;A66&amp;B66,Saturations!$A$2:$A$136,0),MATCH(C39,Saturations!$G$1:$U$1,0))</f>
        <v>1</v>
      </c>
      <c r="D66" s="57">
        <f>INDEX(Usage!$G$2:$V$136,MATCH(LEFT(A$1,2)&amp;A66&amp;B66,Usage!$A$2:$A$136,0),MATCH(C39,Usage!$G$1:$V$1,0))/1000000</f>
        <v>7.8704859435801833</v>
      </c>
      <c r="E66" s="36"/>
      <c r="F66" s="49" t="s">
        <v>99</v>
      </c>
      <c r="G66" s="49" t="s">
        <v>3</v>
      </c>
      <c r="H66" s="56">
        <f>INDEX(Saturations!$G$2:$U$136,MATCH(LEFT(F$1,2)&amp;F66&amp;G66,Saturations!$A$2:$A$136,0),MATCH(H39,Saturations!$G$1:$U$1,0))</f>
        <v>1</v>
      </c>
      <c r="I66" s="57">
        <f>INDEX(Usage!$G$2:$V$136,MATCH(LEFT(F$1,2)&amp;F66&amp;G66,Usage!$A$2:$A$136,0),MATCH(H39,Usage!$G$1:$V$1,0))/1000000</f>
        <v>6.5877560943468194E-2</v>
      </c>
      <c r="J66" s="36"/>
      <c r="K66" s="49" t="s">
        <v>99</v>
      </c>
      <c r="L66" s="49" t="s">
        <v>3</v>
      </c>
      <c r="M66" s="56">
        <f>INDEX(Saturations!$G$2:$U$136,MATCH(LEFT(K$1,2)&amp;K66&amp;L66,Saturations!$A$2:$A$136,0),MATCH(M39,Saturations!$G$1:$U$1,0))</f>
        <v>1</v>
      </c>
      <c r="N66" s="57">
        <f>INDEX(Usage!$G$2:$V$136,MATCH(LEFT(K$1,2)&amp;K66&amp;L66,Usage!$A$2:$A$136,0),MATCH(M39,Usage!$G$1:$V$1,0))/1000000</f>
        <v>43.333484345362486</v>
      </c>
      <c r="O66" s="36"/>
      <c r="P66" s="49" t="s">
        <v>99</v>
      </c>
      <c r="Q66" s="49" t="s">
        <v>3</v>
      </c>
      <c r="R66" s="56">
        <f>INDEX(Saturations!$G$2:$U$136,MATCH(LEFT(P$1,2)&amp;P66&amp;Q66,Saturations!$A$2:$A$136,0),MATCH(R39,Saturations!$G$1:$U$1,0))</f>
        <v>1</v>
      </c>
      <c r="S66" s="57">
        <f>INDEX(Usage!$G$2:$V$136,MATCH(LEFT(P$1,2)&amp;P66&amp;Q66,Usage!$A$2:$A$136,0),MATCH(R39,Usage!$G$1:$V$1,0))/1000000</f>
        <v>0.24037836868409712</v>
      </c>
      <c r="T66" s="36"/>
      <c r="U66" s="49" t="s">
        <v>99</v>
      </c>
      <c r="V66" s="49" t="s">
        <v>3</v>
      </c>
      <c r="W66" s="56">
        <f>INDEX(Saturations!$G$2:$U$136,MATCH(LEFT(U$1,2)&amp;U66&amp;V66,Saturations!$A$2:$A$136,0),MATCH(W39,Saturations!$G$1:$U$1,0))</f>
        <v>1</v>
      </c>
      <c r="X66" s="57">
        <f>INDEX(Usage!$G$2:$V$136,MATCH(LEFT(U$1,2)&amp;U66&amp;V66,Usage!$A$2:$A$136,0),MATCH(W39,Usage!$G$1:$V$1,0))/1000000</f>
        <v>4.4315524217181787E-3</v>
      </c>
      <c r="Y66" s="36"/>
    </row>
    <row r="67" spans="1:25" x14ac:dyDescent="0.25">
      <c r="A67" s="49" t="s">
        <v>99</v>
      </c>
      <c r="B67" s="49" t="s">
        <v>100</v>
      </c>
      <c r="C67" s="56">
        <f>INDEX(Saturations!$G$2:$U$136,MATCH(LEFT(A$1,2)&amp;A67&amp;B67,Saturations!$A$2:$A$136,0),MATCH(C39,Saturations!$G$1:$U$1,0))</f>
        <v>0</v>
      </c>
      <c r="D67" s="57">
        <f>INDEX(Usage!$G$2:$V$136,MATCH(LEFT(A$1,2)&amp;A67&amp;B67,Usage!$A$2:$A$136,0),MATCH(C39,Usage!$G$1:$V$1,0))/1000000</f>
        <v>0</v>
      </c>
      <c r="E67" s="36"/>
      <c r="F67" s="49" t="s">
        <v>99</v>
      </c>
      <c r="G67" s="49" t="s">
        <v>100</v>
      </c>
      <c r="H67" s="56">
        <f>INDEX(Saturations!$G$2:$U$136,MATCH(LEFT(F$1,2)&amp;F67&amp;G67,Saturations!$A$2:$A$136,0),MATCH(H39,Saturations!$G$1:$U$1,0))</f>
        <v>0</v>
      </c>
      <c r="I67" s="57">
        <f>INDEX(Usage!$G$2:$V$136,MATCH(LEFT(F$1,2)&amp;F67&amp;G67,Usage!$A$2:$A$136,0),MATCH(H39,Usage!$G$1:$V$1,0))/1000000</f>
        <v>0</v>
      </c>
      <c r="J67" s="36"/>
      <c r="K67" s="49" t="s">
        <v>99</v>
      </c>
      <c r="L67" s="49" t="s">
        <v>100</v>
      </c>
      <c r="M67" s="56">
        <f>INDEX(Saturations!$G$2:$U$136,MATCH(LEFT(K$1,2)&amp;K67&amp;L67,Saturations!$A$2:$A$136,0),MATCH(M39,Saturations!$G$1:$U$1,0))</f>
        <v>0</v>
      </c>
      <c r="N67" s="57">
        <f>INDEX(Usage!$G$2:$V$136,MATCH(LEFT(K$1,2)&amp;K67&amp;L67,Usage!$A$2:$A$136,0),MATCH(M39,Usage!$G$1:$V$1,0))/1000000</f>
        <v>0</v>
      </c>
      <c r="O67" s="36"/>
      <c r="P67" s="49" t="s">
        <v>99</v>
      </c>
      <c r="Q67" s="49" t="s">
        <v>100</v>
      </c>
      <c r="R67" s="56">
        <f>INDEX(Saturations!$G$2:$U$136,MATCH(LEFT(P$1,2)&amp;P67&amp;Q67,Saturations!$A$2:$A$136,0),MATCH(R39,Saturations!$G$1:$U$1,0))</f>
        <v>0</v>
      </c>
      <c r="S67" s="57">
        <f>INDEX(Usage!$G$2:$V$136,MATCH(LEFT(P$1,2)&amp;P67&amp;Q67,Usage!$A$2:$A$136,0),MATCH(R39,Usage!$G$1:$V$1,0))/1000000</f>
        <v>0</v>
      </c>
      <c r="T67" s="36"/>
      <c r="U67" s="49" t="s">
        <v>99</v>
      </c>
      <c r="V67" s="49" t="s">
        <v>100</v>
      </c>
      <c r="W67" s="56">
        <f>INDEX(Saturations!$G$2:$U$136,MATCH(LEFT(U$1,2)&amp;U67&amp;V67,Saturations!$A$2:$A$136,0),MATCH(W39,Saturations!$G$1:$U$1,0))</f>
        <v>0</v>
      </c>
      <c r="X67" s="57">
        <f>INDEX(Usage!$G$2:$V$136,MATCH(LEFT(U$1,2)&amp;U67&amp;V67,Usage!$A$2:$A$136,0),MATCH(W39,Usage!$G$1:$V$1,0))/1000000</f>
        <v>0</v>
      </c>
      <c r="Y67" s="36"/>
    </row>
    <row r="68" spans="1:25" x14ac:dyDescent="0.25">
      <c r="A68" s="49" t="s">
        <v>99</v>
      </c>
      <c r="B68" s="49" t="s">
        <v>101</v>
      </c>
      <c r="C68" s="56">
        <f>INDEX(Saturations!$G$2:$U$136,MATCH(LEFT(A$1,2)&amp;A68&amp;B68,Saturations!$A$2:$A$136,0),MATCH(C39,Saturations!$G$1:$U$1,0))</f>
        <v>0</v>
      </c>
      <c r="D68" s="57">
        <f>INDEX(Usage!$G$2:$V$136,MATCH(LEFT(A$1,2)&amp;A68&amp;B68,Usage!$A$2:$A$136,0),MATCH(C39,Usage!$G$1:$V$1,0))/1000000</f>
        <v>0</v>
      </c>
      <c r="E68" s="36"/>
      <c r="F68" s="49" t="s">
        <v>99</v>
      </c>
      <c r="G68" s="49" t="s">
        <v>101</v>
      </c>
      <c r="H68" s="56">
        <f>INDEX(Saturations!$G$2:$U$136,MATCH(LEFT(F$1,2)&amp;F68&amp;G68,Saturations!$A$2:$A$136,0),MATCH(H39,Saturations!$G$1:$U$1,0))</f>
        <v>0</v>
      </c>
      <c r="I68" s="57">
        <f>INDEX(Usage!$G$2:$V$136,MATCH(LEFT(F$1,2)&amp;F68&amp;G68,Usage!$A$2:$A$136,0),MATCH(H39,Usage!$G$1:$V$1,0))/1000000</f>
        <v>0</v>
      </c>
      <c r="J68" s="36"/>
      <c r="K68" s="49" t="s">
        <v>99</v>
      </c>
      <c r="L68" s="49" t="s">
        <v>101</v>
      </c>
      <c r="M68" s="56">
        <f>INDEX(Saturations!$G$2:$U$136,MATCH(LEFT(K$1,2)&amp;K68&amp;L68,Saturations!$A$2:$A$136,0),MATCH(M39,Saturations!$G$1:$U$1,0))</f>
        <v>0</v>
      </c>
      <c r="N68" s="57">
        <f>INDEX(Usage!$G$2:$V$136,MATCH(LEFT(K$1,2)&amp;K68&amp;L68,Usage!$A$2:$A$136,0),MATCH(M39,Usage!$G$1:$V$1,0))/1000000</f>
        <v>0</v>
      </c>
      <c r="O68" s="36"/>
      <c r="P68" s="49" t="s">
        <v>99</v>
      </c>
      <c r="Q68" s="49" t="s">
        <v>101</v>
      </c>
      <c r="R68" s="56">
        <f>INDEX(Saturations!$G$2:$U$136,MATCH(LEFT(P$1,2)&amp;P68&amp;Q68,Saturations!$A$2:$A$136,0),MATCH(R39,Saturations!$G$1:$U$1,0))</f>
        <v>0</v>
      </c>
      <c r="S68" s="57">
        <f>INDEX(Usage!$G$2:$V$136,MATCH(LEFT(P$1,2)&amp;P68&amp;Q68,Usage!$A$2:$A$136,0),MATCH(R39,Usage!$G$1:$V$1,0))/1000000</f>
        <v>0</v>
      </c>
      <c r="T68" s="36"/>
      <c r="U68" s="49" t="s">
        <v>99</v>
      </c>
      <c r="V68" s="49" t="s">
        <v>101</v>
      </c>
      <c r="W68" s="56">
        <f>INDEX(Saturations!$G$2:$U$136,MATCH(LEFT(U$1,2)&amp;U68&amp;V68,Saturations!$A$2:$A$136,0),MATCH(W39,Saturations!$G$1:$U$1,0))</f>
        <v>0</v>
      </c>
      <c r="X68" s="57">
        <f>INDEX(Usage!$G$2:$V$136,MATCH(LEFT(U$1,2)&amp;U68&amp;V68,Usage!$A$2:$A$136,0),MATCH(W39,Usage!$G$1:$V$1,0))/1000000</f>
        <v>0</v>
      </c>
      <c r="Y68" s="36"/>
    </row>
    <row r="69" spans="1:25" x14ac:dyDescent="0.25">
      <c r="A69" s="49" t="s">
        <v>99</v>
      </c>
      <c r="B69" s="49" t="s">
        <v>102</v>
      </c>
      <c r="C69" s="56">
        <f>INDEX(Saturations!$G$2:$U$136,MATCH(LEFT(A$1,2)&amp;A69&amp;B69,Saturations!$A$2:$A$136,0),MATCH(C39,Saturations!$G$1:$U$1,0))</f>
        <v>1</v>
      </c>
      <c r="D69" s="57">
        <f>INDEX(Usage!$G$2:$V$136,MATCH(LEFT(A$1,2)&amp;A69&amp;B69,Usage!$A$2:$A$136,0),MATCH(C39,Usage!$G$1:$V$1,0))/1000000</f>
        <v>7.8704859435801833</v>
      </c>
      <c r="E69" s="36"/>
      <c r="F69" s="49" t="s">
        <v>99</v>
      </c>
      <c r="G69" s="49" t="s">
        <v>102</v>
      </c>
      <c r="H69" s="56">
        <f>INDEX(Saturations!$G$2:$U$136,MATCH(LEFT(F$1,2)&amp;F69&amp;G69,Saturations!$A$2:$A$136,0),MATCH(H39,Saturations!$G$1:$U$1,0))</f>
        <v>1</v>
      </c>
      <c r="I69" s="57">
        <f>INDEX(Usage!$G$2:$V$136,MATCH(LEFT(F$1,2)&amp;F69&amp;G69,Usage!$A$2:$A$136,0),MATCH(H39,Usage!$G$1:$V$1,0))/1000000</f>
        <v>6.5877560943468194E-2</v>
      </c>
      <c r="J69" s="36"/>
      <c r="K69" s="49" t="s">
        <v>99</v>
      </c>
      <c r="L69" s="49" t="s">
        <v>102</v>
      </c>
      <c r="M69" s="56">
        <f>INDEX(Saturations!$G$2:$U$136,MATCH(LEFT(K$1,2)&amp;K69&amp;L69,Saturations!$A$2:$A$136,0),MATCH(M39,Saturations!$G$1:$U$1,0))</f>
        <v>1</v>
      </c>
      <c r="N69" s="57">
        <f>INDEX(Usage!$G$2:$V$136,MATCH(LEFT(K$1,2)&amp;K69&amp;L69,Usage!$A$2:$A$136,0),MATCH(M39,Usage!$G$1:$V$1,0))/1000000</f>
        <v>43.333484345362486</v>
      </c>
      <c r="O69" s="36"/>
      <c r="P69" s="49" t="s">
        <v>99</v>
      </c>
      <c r="Q69" s="49" t="s">
        <v>102</v>
      </c>
      <c r="R69" s="56">
        <f>INDEX(Saturations!$G$2:$U$136,MATCH(LEFT(P$1,2)&amp;P69&amp;Q69,Saturations!$A$2:$A$136,0),MATCH(R39,Saturations!$G$1:$U$1,0))</f>
        <v>1</v>
      </c>
      <c r="S69" s="57">
        <f>INDEX(Usage!$G$2:$V$136,MATCH(LEFT(P$1,2)&amp;P69&amp;Q69,Usage!$A$2:$A$136,0),MATCH(R39,Usage!$G$1:$V$1,0))/1000000</f>
        <v>0.24037836868409712</v>
      </c>
      <c r="T69" s="36"/>
      <c r="U69" s="49" t="s">
        <v>99</v>
      </c>
      <c r="V69" s="49" t="s">
        <v>102</v>
      </c>
      <c r="W69" s="56">
        <f>INDEX(Saturations!$G$2:$U$136,MATCH(LEFT(U$1,2)&amp;U69&amp;V69,Saturations!$A$2:$A$136,0),MATCH(W39,Saturations!$G$1:$U$1,0))</f>
        <v>1</v>
      </c>
      <c r="X69" s="57">
        <f>INDEX(Usage!$G$2:$V$136,MATCH(LEFT(U$1,2)&amp;U69&amp;V69,Usage!$A$2:$A$136,0),MATCH(W39,Usage!$G$1:$V$1,0))/1000000</f>
        <v>4.4315524217181787E-3</v>
      </c>
      <c r="Y69" s="36"/>
    </row>
    <row r="70" spans="1:25" x14ac:dyDescent="0.25">
      <c r="A70" s="49" t="s">
        <v>99</v>
      </c>
      <c r="B70" s="49" t="s">
        <v>6</v>
      </c>
      <c r="C70" s="56">
        <f>INDEX(Saturations!$G$2:$U$136,MATCH(LEFT(A$1,2)&amp;A70&amp;B70,Saturations!$A$2:$A$136,0),MATCH(C39,Saturations!$G$1:$U$1,0))</f>
        <v>1</v>
      </c>
      <c r="D70" s="57">
        <f>INDEX(Usage!$G$2:$V$136,MATCH(LEFT(A$1,2)&amp;A70&amp;B70,Usage!$A$2:$A$136,0),MATCH(C39,Usage!$G$1:$V$1,0))/1000000</f>
        <v>43.287672689691007</v>
      </c>
      <c r="E70" s="36"/>
      <c r="F70" s="49" t="s">
        <v>99</v>
      </c>
      <c r="G70" s="49" t="s">
        <v>6</v>
      </c>
      <c r="H70" s="56">
        <f>INDEX(Saturations!$G$2:$U$136,MATCH(LEFT(F$1,2)&amp;F70&amp;G70,Saturations!$A$2:$A$136,0),MATCH(H39,Saturations!$G$1:$U$1,0))</f>
        <v>1</v>
      </c>
      <c r="I70" s="57">
        <f>INDEX(Usage!$G$2:$V$136,MATCH(LEFT(F$1,2)&amp;F70&amp;G70,Usage!$A$2:$A$136,0),MATCH(H39,Usage!$G$1:$V$1,0))/1000000</f>
        <v>0.36232658518907501</v>
      </c>
      <c r="J70" s="36"/>
      <c r="K70" s="49" t="s">
        <v>99</v>
      </c>
      <c r="L70" s="49" t="s">
        <v>6</v>
      </c>
      <c r="M70" s="56">
        <f>INDEX(Saturations!$G$2:$U$136,MATCH(LEFT(K$1,2)&amp;K70&amp;L70,Saturations!$A$2:$A$136,0),MATCH(M39,Saturations!$G$1:$U$1,0))</f>
        <v>1</v>
      </c>
      <c r="N70" s="57">
        <f>INDEX(Usage!$G$2:$V$136,MATCH(LEFT(K$1,2)&amp;K70&amp;L70,Usage!$A$2:$A$136,0),MATCH(M39,Usage!$G$1:$V$1,0))/1000000</f>
        <v>238.33416389949363</v>
      </c>
      <c r="O70" s="36"/>
      <c r="P70" s="49" t="s">
        <v>99</v>
      </c>
      <c r="Q70" s="49" t="s">
        <v>6</v>
      </c>
      <c r="R70" s="56">
        <f>INDEX(Saturations!$G$2:$U$136,MATCH(LEFT(P$1,2)&amp;P70&amp;Q70,Saturations!$A$2:$A$136,0),MATCH(R39,Saturations!$G$1:$U$1,0))</f>
        <v>1</v>
      </c>
      <c r="S70" s="57">
        <f>INDEX(Usage!$G$2:$V$136,MATCH(LEFT(P$1,2)&amp;P70&amp;Q70,Usage!$A$2:$A$136,0),MATCH(R39,Usage!$G$1:$V$1,0))/1000000</f>
        <v>1.3220810277625341</v>
      </c>
      <c r="T70" s="36"/>
      <c r="U70" s="49" t="s">
        <v>99</v>
      </c>
      <c r="V70" s="49" t="s">
        <v>6</v>
      </c>
      <c r="W70" s="56">
        <f>INDEX(Saturations!$G$2:$U$136,MATCH(LEFT(U$1,2)&amp;U70&amp;V70,Saturations!$A$2:$A$136,0),MATCH(W39,Saturations!$G$1:$U$1,0))</f>
        <v>1</v>
      </c>
      <c r="X70" s="57">
        <f>INDEX(Usage!$G$2:$V$136,MATCH(LEFT(U$1,2)&amp;U70&amp;V70,Usage!$A$2:$A$136,0),MATCH(W39,Usage!$G$1:$V$1,0))/1000000</f>
        <v>2.4373538319449981E-2</v>
      </c>
      <c r="Y70" s="36"/>
    </row>
    <row r="71" spans="1:25" ht="14.4" thickBot="1" x14ac:dyDescent="0.3">
      <c r="A71" s="49" t="s">
        <v>91</v>
      </c>
      <c r="B71" s="49" t="s">
        <v>91</v>
      </c>
      <c r="C71" s="56">
        <f>INDEX(Saturations!$G$2:$U$136,MATCH(LEFT(A$1,2)&amp;A71&amp;B71,Saturations!$A$2:$A$136,0),MATCH(C39,Saturations!$G$1:$U$1,0))</f>
        <v>1</v>
      </c>
      <c r="D71" s="57">
        <f>INDEX(Usage!$G$2:$V$136,MATCH(LEFT(A$1,2)&amp;A71&amp;B71,Usage!$A$2:$A$136,0),MATCH(C39,Usage!$G$1:$V$1,0))/1000000</f>
        <v>7.8704859435801833</v>
      </c>
      <c r="E71" s="36"/>
      <c r="F71" s="49" t="s">
        <v>91</v>
      </c>
      <c r="G71" s="49" t="s">
        <v>91</v>
      </c>
      <c r="H71" s="56">
        <f>INDEX(Saturations!$G$2:$U$136,MATCH(LEFT(F$1,2)&amp;F71&amp;G71,Saturations!$A$2:$A$136,0),MATCH(H39,Saturations!$G$1:$U$1,0))</f>
        <v>1</v>
      </c>
      <c r="I71" s="57">
        <f>INDEX(Usage!$G$2:$V$136,MATCH(LEFT(F$1,2)&amp;F71&amp;G71,Usage!$A$2:$A$136,0),MATCH(H39,Usage!$G$1:$V$1,0))/1000000</f>
        <v>6.5877560943468194E-2</v>
      </c>
      <c r="J71" s="36"/>
      <c r="K71" s="49" t="s">
        <v>91</v>
      </c>
      <c r="L71" s="49" t="s">
        <v>91</v>
      </c>
      <c r="M71" s="56">
        <f>INDEX(Saturations!$G$2:$U$136,MATCH(LEFT(K$1,2)&amp;K71&amp;L71,Saturations!$A$2:$A$136,0),MATCH(M39,Saturations!$G$1:$U$1,0))</f>
        <v>1</v>
      </c>
      <c r="N71" s="57">
        <f>INDEX(Usage!$G$2:$V$136,MATCH(LEFT(K$1,2)&amp;K71&amp;L71,Usage!$A$2:$A$136,0),MATCH(M39,Usage!$G$1:$V$1,0))/1000000</f>
        <v>43.333484345362486</v>
      </c>
      <c r="O71" s="36"/>
      <c r="P71" s="49" t="s">
        <v>91</v>
      </c>
      <c r="Q71" s="49" t="s">
        <v>91</v>
      </c>
      <c r="R71" s="56">
        <f>INDEX(Saturations!$G$2:$U$136,MATCH(LEFT(P$1,2)&amp;P71&amp;Q71,Saturations!$A$2:$A$136,0),MATCH(R39,Saturations!$G$1:$U$1,0))</f>
        <v>1</v>
      </c>
      <c r="S71" s="57">
        <f>INDEX(Usage!$G$2:$V$136,MATCH(LEFT(P$1,2)&amp;P71&amp;Q71,Usage!$A$2:$A$136,0),MATCH(R39,Usage!$G$1:$V$1,0))/1000000</f>
        <v>0.24037836868409712</v>
      </c>
      <c r="T71" s="36"/>
      <c r="U71" s="49" t="s">
        <v>91</v>
      </c>
      <c r="V71" s="49" t="s">
        <v>91</v>
      </c>
      <c r="W71" s="56">
        <f>INDEX(Saturations!$G$2:$U$136,MATCH(LEFT(U$1,2)&amp;U71&amp;V71,Saturations!$A$2:$A$136,0),MATCH(W39,Saturations!$G$1:$U$1,0))</f>
        <v>1</v>
      </c>
      <c r="X71" s="57">
        <f>INDEX(Usage!$G$2:$V$136,MATCH(LEFT(U$1,2)&amp;U71&amp;V71,Usage!$A$2:$A$136,0),MATCH(W39,Usage!$G$1:$V$1,0))/1000000</f>
        <v>4.4315524217181787E-3</v>
      </c>
      <c r="Y71" s="36"/>
    </row>
    <row r="72" spans="1:25" ht="15" thickTop="1" thickBot="1" x14ac:dyDescent="0.3">
      <c r="A72" s="47" t="s">
        <v>7</v>
      </c>
      <c r="B72" s="47"/>
      <c r="C72" s="47"/>
      <c r="D72" s="48">
        <f>SUM(D44:D71)</f>
        <v>877.55918270919051</v>
      </c>
      <c r="E72" s="36"/>
      <c r="F72" s="47" t="s">
        <v>7</v>
      </c>
      <c r="G72" s="47"/>
      <c r="H72" s="47"/>
      <c r="I72" s="48">
        <f>SUM(I44:I71)</f>
        <v>7.3453480451967028</v>
      </c>
      <c r="J72" s="36"/>
      <c r="K72" s="47" t="s">
        <v>7</v>
      </c>
      <c r="L72" s="47"/>
      <c r="M72" s="47"/>
      <c r="N72" s="48">
        <f>SUM(N44:N71)</f>
        <v>4831.6835045079151</v>
      </c>
      <c r="O72" s="36"/>
      <c r="P72" s="47" t="s">
        <v>7</v>
      </c>
      <c r="Q72" s="47"/>
      <c r="R72" s="47"/>
      <c r="S72" s="48">
        <f>SUM(S44:S71)</f>
        <v>26.802188108276827</v>
      </c>
      <c r="T72" s="36"/>
      <c r="U72" s="47" t="s">
        <v>7</v>
      </c>
      <c r="V72" s="47"/>
      <c r="W72" s="47"/>
      <c r="X72" s="48">
        <f>SUM(X44:X71)</f>
        <v>0.49411809502157683</v>
      </c>
      <c r="Y72" s="36"/>
    </row>
    <row r="73" spans="1:25" ht="14.4" thickTop="1" x14ac:dyDescent="0.25">
      <c r="E73" s="36"/>
      <c r="J73" s="36"/>
      <c r="O73" s="36"/>
      <c r="T73" s="36"/>
      <c r="Y73" s="36"/>
    </row>
    <row r="74" spans="1:25" ht="15.6" thickBot="1" x14ac:dyDescent="0.3">
      <c r="A74" s="80" t="s">
        <v>103</v>
      </c>
      <c r="B74" s="80"/>
      <c r="C74" s="80"/>
      <c r="D74" s="80"/>
      <c r="E74" s="36"/>
      <c r="F74" s="80" t="s">
        <v>103</v>
      </c>
      <c r="G74" s="80"/>
      <c r="H74" s="80"/>
      <c r="I74" s="80"/>
      <c r="J74" s="36"/>
      <c r="K74" s="80" t="s">
        <v>103</v>
      </c>
      <c r="L74" s="80"/>
      <c r="M74" s="80"/>
      <c r="N74" s="80"/>
      <c r="O74" s="36"/>
      <c r="P74" s="80" t="s">
        <v>103</v>
      </c>
      <c r="Q74" s="80"/>
      <c r="R74" s="80"/>
      <c r="S74" s="80"/>
      <c r="T74" s="36"/>
      <c r="U74" s="80" t="s">
        <v>103</v>
      </c>
      <c r="V74" s="80"/>
      <c r="W74" s="80"/>
      <c r="X74" s="80"/>
      <c r="Y74" s="36"/>
    </row>
    <row r="75" spans="1:25" ht="14.4" thickTop="1" x14ac:dyDescent="0.25">
      <c r="A75" s="49"/>
      <c r="B75" s="50"/>
      <c r="C75" s="51" t="s">
        <v>10</v>
      </c>
      <c r="D75" s="49"/>
      <c r="E75" s="36"/>
      <c r="F75" s="49"/>
      <c r="G75" s="50"/>
      <c r="H75" s="51" t="s">
        <v>10</v>
      </c>
      <c r="I75" s="49"/>
      <c r="J75" s="36"/>
      <c r="K75" s="49"/>
      <c r="L75" s="50"/>
      <c r="M75" s="51" t="s">
        <v>10</v>
      </c>
      <c r="N75" s="49"/>
      <c r="O75" s="36"/>
      <c r="P75" s="49"/>
      <c r="Q75" s="50"/>
      <c r="R75" s="51" t="s">
        <v>10</v>
      </c>
      <c r="S75" s="49"/>
      <c r="T75" s="36"/>
      <c r="U75" s="49"/>
      <c r="V75" s="50"/>
      <c r="W75" s="51" t="s">
        <v>10</v>
      </c>
      <c r="X75" s="49"/>
      <c r="Y75" s="36"/>
    </row>
    <row r="76" spans="1:25" x14ac:dyDescent="0.25">
      <c r="A76" s="49"/>
      <c r="B76" s="53" t="s">
        <v>72</v>
      </c>
      <c r="C76" s="54">
        <f>INDEX('Control Totals'!$F$2:$F$76,MATCH(LEFT(A$1,2)&amp;"_"&amp;C75,'Control Totals'!$B$2:$B$76,0))</f>
        <v>543.80381702287991</v>
      </c>
      <c r="D76" s="49"/>
      <c r="E76" s="36"/>
      <c r="F76" s="49"/>
      <c r="G76" s="53" t="s">
        <v>72</v>
      </c>
      <c r="H76" s="54">
        <f>INDEX('Control Totals'!$F$2:$F$76,MATCH(LEFT(F$1,2)&amp;"_"&amp;H75,'Control Totals'!$B$2:$B$76,0))</f>
        <v>173.95608526316647</v>
      </c>
      <c r="I76" s="49"/>
      <c r="J76" s="36"/>
      <c r="K76" s="49"/>
      <c r="L76" s="53" t="s">
        <v>72</v>
      </c>
      <c r="M76" s="54">
        <f>INDEX('Control Totals'!$F$2:$F$76,MATCH(LEFT(K$1,2)&amp;"_"&amp;M75,'Control Totals'!$B$2:$B$76,0))</f>
        <v>27.561645303176956</v>
      </c>
      <c r="N76" s="49"/>
      <c r="O76" s="36"/>
      <c r="P76" s="49"/>
      <c r="Q76" s="53" t="s">
        <v>72</v>
      </c>
      <c r="R76" s="54">
        <f>INDEX('Control Totals'!$F$2:$F$76,MATCH(LEFT(P$1,2)&amp;"_"&amp;R75,'Control Totals'!$B$2:$B$76,0))</f>
        <v>183.11792254513614</v>
      </c>
      <c r="S76" s="49"/>
      <c r="T76" s="36"/>
      <c r="U76" s="49"/>
      <c r="V76" s="53" t="s">
        <v>72</v>
      </c>
      <c r="W76" s="54">
        <f>INDEX('Control Totals'!$F$2:$F$76,MATCH(LEFT(U$1,2)&amp;"_"&amp;W75,'Control Totals'!$B$2:$B$76,0))</f>
        <v>44.060151795513583</v>
      </c>
      <c r="X76" s="49"/>
      <c r="Y76" s="36"/>
    </row>
    <row r="77" spans="1:25" ht="15.45" customHeight="1" x14ac:dyDescent="0.25">
      <c r="A77" s="49"/>
      <c r="B77" s="52"/>
      <c r="C77" s="55"/>
      <c r="D77" s="49"/>
      <c r="E77" s="36"/>
      <c r="F77" s="49"/>
      <c r="G77" s="52"/>
      <c r="H77" s="55"/>
      <c r="I77" s="49"/>
      <c r="J77" s="36"/>
      <c r="K77" s="49"/>
      <c r="L77" s="52"/>
      <c r="M77" s="55"/>
      <c r="N77" s="49"/>
      <c r="O77" s="36"/>
      <c r="P77" s="49"/>
      <c r="Q77" s="52"/>
      <c r="R77" s="55"/>
      <c r="S77" s="49"/>
      <c r="T77" s="36"/>
      <c r="U77" s="49"/>
      <c r="V77" s="52"/>
      <c r="W77" s="55"/>
      <c r="X77" s="49"/>
      <c r="Y77" s="36"/>
    </row>
    <row r="78" spans="1:25" ht="14.4" thickBot="1" x14ac:dyDescent="0.3">
      <c r="A78" s="81" t="s">
        <v>92</v>
      </c>
      <c r="B78" s="81"/>
      <c r="C78" s="81"/>
      <c r="D78" s="81"/>
      <c r="E78" s="36"/>
      <c r="F78" s="81" t="s">
        <v>92</v>
      </c>
      <c r="G78" s="81"/>
      <c r="H78" s="81"/>
      <c r="I78" s="81"/>
      <c r="J78" s="36"/>
      <c r="K78" s="81" t="s">
        <v>92</v>
      </c>
      <c r="L78" s="81"/>
      <c r="M78" s="81"/>
      <c r="N78" s="81"/>
      <c r="O78" s="36"/>
      <c r="P78" s="81" t="s">
        <v>92</v>
      </c>
      <c r="Q78" s="81"/>
      <c r="R78" s="81"/>
      <c r="S78" s="81"/>
      <c r="T78" s="36"/>
      <c r="U78" s="81" t="s">
        <v>92</v>
      </c>
      <c r="V78" s="81"/>
      <c r="W78" s="81"/>
      <c r="X78" s="81"/>
      <c r="Y78" s="36"/>
    </row>
    <row r="79" spans="1:25" ht="14.4" thickTop="1" x14ac:dyDescent="0.25">
      <c r="A79" s="82" t="s">
        <v>32</v>
      </c>
      <c r="B79" s="83" t="s">
        <v>51</v>
      </c>
      <c r="C79" s="83" t="s">
        <v>73</v>
      </c>
      <c r="D79" s="41" t="s">
        <v>74</v>
      </c>
      <c r="E79" s="36"/>
      <c r="F79" s="82" t="s">
        <v>32</v>
      </c>
      <c r="G79" s="83" t="s">
        <v>51</v>
      </c>
      <c r="H79" s="83" t="s">
        <v>73</v>
      </c>
      <c r="I79" s="41" t="s">
        <v>74</v>
      </c>
      <c r="J79" s="36"/>
      <c r="K79" s="82" t="s">
        <v>32</v>
      </c>
      <c r="L79" s="83" t="s">
        <v>51</v>
      </c>
      <c r="M79" s="83" t="s">
        <v>73</v>
      </c>
      <c r="N79" s="41" t="s">
        <v>74</v>
      </c>
      <c r="O79" s="36"/>
      <c r="P79" s="82" t="s">
        <v>32</v>
      </c>
      <c r="Q79" s="83" t="s">
        <v>51</v>
      </c>
      <c r="R79" s="83" t="s">
        <v>73</v>
      </c>
      <c r="S79" s="41" t="s">
        <v>74</v>
      </c>
      <c r="T79" s="36"/>
      <c r="U79" s="82" t="s">
        <v>32</v>
      </c>
      <c r="V79" s="83" t="s">
        <v>51</v>
      </c>
      <c r="W79" s="83" t="s">
        <v>73</v>
      </c>
      <c r="X79" s="41" t="s">
        <v>74</v>
      </c>
      <c r="Y79" s="36"/>
    </row>
    <row r="80" spans="1:25" ht="14.4" thickBot="1" x14ac:dyDescent="0.3">
      <c r="A80" s="81"/>
      <c r="B80" s="84"/>
      <c r="C80" s="84"/>
      <c r="D80" s="42" t="s">
        <v>75</v>
      </c>
      <c r="E80" s="36"/>
      <c r="F80" s="81"/>
      <c r="G80" s="84"/>
      <c r="H80" s="84"/>
      <c r="I80" s="42" t="s">
        <v>75</v>
      </c>
      <c r="J80" s="36"/>
      <c r="K80" s="81"/>
      <c r="L80" s="84"/>
      <c r="M80" s="84"/>
      <c r="N80" s="42" t="s">
        <v>75</v>
      </c>
      <c r="O80" s="36"/>
      <c r="P80" s="81"/>
      <c r="Q80" s="84"/>
      <c r="R80" s="84"/>
      <c r="S80" s="42" t="s">
        <v>75</v>
      </c>
      <c r="T80" s="36"/>
      <c r="U80" s="81"/>
      <c r="V80" s="84"/>
      <c r="W80" s="84"/>
      <c r="X80" s="42" t="s">
        <v>75</v>
      </c>
      <c r="Y80" s="36"/>
    </row>
    <row r="81" spans="1:25" ht="14.4" thickTop="1" x14ac:dyDescent="0.25">
      <c r="A81" s="49" t="s">
        <v>76</v>
      </c>
      <c r="B81" s="49" t="s">
        <v>77</v>
      </c>
      <c r="C81" s="56">
        <f>INDEX(Saturations!$G$2:$U$136,MATCH(LEFT(A$1,2)&amp;A81&amp;B81,Saturations!$A$2:$A$136,0),MATCH(C75,Saturations!$G$1:$U$1,0))</f>
        <v>2.5000000000000001E-2</v>
      </c>
      <c r="D81" s="57">
        <f>INDEX(Usage!$G$2:$V$136,MATCH(LEFT(A$1,2)&amp;A81&amp;B81,Usage!$A$2:$A$136,0),MATCH(C75,Usage!$G$1:$V$1,0))/1000000</f>
        <v>1.5443174888146809</v>
      </c>
      <c r="E81" s="36"/>
      <c r="F81" s="49" t="s">
        <v>76</v>
      </c>
      <c r="G81" s="49" t="s">
        <v>77</v>
      </c>
      <c r="H81" s="56">
        <f>INDEX(Saturations!$G$2:$U$136,MATCH(LEFT(F$1,2)&amp;F81&amp;G81,Saturations!$A$2:$A$136,0),MATCH(H75,Saturations!$G$1:$U$1,0))</f>
        <v>2.5000000000000001E-2</v>
      </c>
      <c r="I81" s="57">
        <f>INDEX(Usage!$G$2:$V$136,MATCH(LEFT(F$1,2)&amp;F81&amp;G81,Usage!$A$2:$A$136,0),MATCH(H75,Usage!$G$1:$V$1,0))/1000000</f>
        <v>0.35506919030271089</v>
      </c>
      <c r="J81" s="36"/>
      <c r="K81" s="49" t="s">
        <v>76</v>
      </c>
      <c r="L81" s="49" t="s">
        <v>77</v>
      </c>
      <c r="M81" s="56">
        <f>INDEX(Saturations!$G$2:$U$136,MATCH(LEFT(K$1,2)&amp;K81&amp;L81,Saturations!$A$2:$A$136,0),MATCH(M75,Saturations!$G$1:$U$1,0))</f>
        <v>2.5000000000000001E-2</v>
      </c>
      <c r="N81" s="57">
        <f>INDEX(Usage!$G$2:$V$136,MATCH(LEFT(K$1,2)&amp;K81&amp;L81,Usage!$A$2:$A$136,0),MATCH(M75,Usage!$G$1:$V$1,0))/1000000</f>
        <v>0.1236176388263905</v>
      </c>
      <c r="O81" s="36"/>
      <c r="P81" s="49" t="s">
        <v>76</v>
      </c>
      <c r="Q81" s="49" t="s">
        <v>77</v>
      </c>
      <c r="R81" s="56">
        <f>INDEX(Saturations!$G$2:$U$136,MATCH(LEFT(P$1,2)&amp;P81&amp;Q81,Saturations!$A$2:$A$136,0),MATCH(R75,Saturations!$G$1:$U$1,0))</f>
        <v>2.5000000000000001E-2</v>
      </c>
      <c r="S81" s="57">
        <f>INDEX(Usage!$G$2:$V$136,MATCH(LEFT(P$1,2)&amp;P81&amp;Q81,Usage!$A$2:$A$136,0),MATCH(R75,Usage!$G$1:$V$1,0))/1000000</f>
        <v>0.40726980733561657</v>
      </c>
      <c r="T81" s="36"/>
      <c r="U81" s="49" t="s">
        <v>76</v>
      </c>
      <c r="V81" s="49" t="s">
        <v>77</v>
      </c>
      <c r="W81" s="56">
        <f>INDEX(Saturations!$G$2:$U$136,MATCH(LEFT(U$1,2)&amp;U81&amp;V81,Saturations!$A$2:$A$136,0),MATCH(W75,Saturations!$G$1:$U$1,0))</f>
        <v>2.5000000000000001E-2</v>
      </c>
      <c r="X81" s="57">
        <f>INDEX(Usage!$G$2:$V$136,MATCH(LEFT(U$1,2)&amp;U81&amp;V81,Usage!$A$2:$A$136,0),MATCH(W75,Usage!$G$1:$V$1,0))/1000000</f>
        <v>8.3269470284963551E-2</v>
      </c>
      <c r="Y81" s="36"/>
    </row>
    <row r="82" spans="1:25" x14ac:dyDescent="0.25">
      <c r="A82" s="49" t="s">
        <v>76</v>
      </c>
      <c r="B82" s="49" t="s">
        <v>78</v>
      </c>
      <c r="C82" s="56">
        <f>INDEX(Saturations!$G$2:$U$136,MATCH(LEFT(A$1,2)&amp;A82&amp;B82,Saturations!$A$2:$A$136,0),MATCH(C75,Saturations!$G$1:$U$1,0))</f>
        <v>2.5000000000000001E-2</v>
      </c>
      <c r="D82" s="57">
        <f>INDEX(Usage!$G$2:$V$136,MATCH(LEFT(A$1,2)&amp;A82&amp;B82,Usage!$A$2:$A$136,0),MATCH(C75,Usage!$G$1:$V$1,0))/1000000</f>
        <v>1.5549318050296994</v>
      </c>
      <c r="E82" s="36"/>
      <c r="F82" s="49" t="s">
        <v>76</v>
      </c>
      <c r="G82" s="49" t="s">
        <v>78</v>
      </c>
      <c r="H82" s="56">
        <f>INDEX(Saturations!$G$2:$U$136,MATCH(LEFT(F$1,2)&amp;F82&amp;G82,Saturations!$A$2:$A$136,0),MATCH(H75,Saturations!$G$1:$U$1,0))</f>
        <v>2.5000000000000001E-2</v>
      </c>
      <c r="I82" s="57">
        <f>INDEX(Usage!$G$2:$V$136,MATCH(LEFT(F$1,2)&amp;F82&amp;G82,Usage!$A$2:$A$136,0),MATCH(H75,Usage!$G$1:$V$1,0))/1000000</f>
        <v>0.41132432762932847</v>
      </c>
      <c r="J82" s="36"/>
      <c r="K82" s="49" t="s">
        <v>76</v>
      </c>
      <c r="L82" s="49" t="s">
        <v>78</v>
      </c>
      <c r="M82" s="56">
        <f>INDEX(Saturations!$G$2:$U$136,MATCH(LEFT(K$1,2)&amp;K82&amp;L82,Saturations!$A$2:$A$136,0),MATCH(M75,Saturations!$G$1:$U$1,0))</f>
        <v>2.5000000000000001E-2</v>
      </c>
      <c r="N82" s="57">
        <f>INDEX(Usage!$G$2:$V$136,MATCH(LEFT(K$1,2)&amp;K82&amp;L82,Usage!$A$2:$A$136,0),MATCH(M75,Usage!$G$1:$V$1,0))/1000000</f>
        <v>0.13143137045891351</v>
      </c>
      <c r="O82" s="36"/>
      <c r="P82" s="49" t="s">
        <v>76</v>
      </c>
      <c r="Q82" s="49" t="s">
        <v>78</v>
      </c>
      <c r="R82" s="56">
        <f>INDEX(Saturations!$G$2:$U$136,MATCH(LEFT(P$1,2)&amp;P82&amp;Q82,Saturations!$A$2:$A$136,0),MATCH(R75,Saturations!$G$1:$U$1,0))</f>
        <v>2.5000000000000001E-2</v>
      </c>
      <c r="S82" s="57">
        <f>INDEX(Usage!$G$2:$V$136,MATCH(LEFT(P$1,2)&amp;P82&amp;Q82,Usage!$A$2:$A$136,0),MATCH(R75,Usage!$G$1:$V$1,0))/1000000</f>
        <v>0.42783568762076291</v>
      </c>
      <c r="T82" s="36"/>
      <c r="U82" s="49" t="s">
        <v>76</v>
      </c>
      <c r="V82" s="49" t="s">
        <v>78</v>
      </c>
      <c r="W82" s="56">
        <f>INDEX(Saturations!$G$2:$U$136,MATCH(LEFT(U$1,2)&amp;U82&amp;V82,Saturations!$A$2:$A$136,0),MATCH(W75,Saturations!$G$1:$U$1,0))</f>
        <v>2.5000000000000001E-2</v>
      </c>
      <c r="X82" s="57">
        <f>INDEX(Usage!$G$2:$V$136,MATCH(LEFT(U$1,2)&amp;U82&amp;V82,Usage!$A$2:$A$136,0),MATCH(W75,Usage!$G$1:$V$1,0))/1000000</f>
        <v>9.0729606135683247E-2</v>
      </c>
      <c r="Y82" s="36"/>
    </row>
    <row r="83" spans="1:25" x14ac:dyDescent="0.25">
      <c r="A83" s="49" t="s">
        <v>76</v>
      </c>
      <c r="B83" s="49" t="s">
        <v>79</v>
      </c>
      <c r="C83" s="56">
        <f>INDEX(Saturations!$G$2:$U$136,MATCH(LEFT(A$1,2)&amp;A83&amp;B83,Saturations!$A$2:$A$136,0),MATCH(C75,Saturations!$G$1:$U$1,0))</f>
        <v>0.12818875133693347</v>
      </c>
      <c r="D83" s="57">
        <f>INDEX(Usage!$G$2:$V$136,MATCH(LEFT(A$1,2)&amp;A83&amp;B83,Usage!$A$2:$A$136,0),MATCH(C75,Usage!$G$1:$V$1,0))/1000000</f>
        <v>6.7447227579148619</v>
      </c>
      <c r="E83" s="36"/>
      <c r="F83" s="49" t="s">
        <v>76</v>
      </c>
      <c r="G83" s="49" t="s">
        <v>79</v>
      </c>
      <c r="H83" s="56">
        <f>INDEX(Saturations!$G$2:$U$136,MATCH(LEFT(F$1,2)&amp;F83&amp;G83,Saturations!$A$2:$A$136,0),MATCH(H75,Saturations!$G$1:$U$1,0))</f>
        <v>0.18954764965777018</v>
      </c>
      <c r="I83" s="57">
        <f>INDEX(Usage!$G$2:$V$136,MATCH(LEFT(F$1,2)&amp;F83&amp;G83,Usage!$A$2:$A$136,0),MATCH(H75,Usage!$G$1:$V$1,0))/1000000</f>
        <v>2.508948014455409</v>
      </c>
      <c r="J83" s="36"/>
      <c r="K83" s="49" t="s">
        <v>76</v>
      </c>
      <c r="L83" s="49" t="s">
        <v>79</v>
      </c>
      <c r="M83" s="56">
        <f>INDEX(Saturations!$G$2:$U$136,MATCH(LEFT(K$1,2)&amp;K83&amp;L83,Saturations!$A$2:$A$136,0),MATCH(M75,Saturations!$G$1:$U$1,0))</f>
        <v>5.8239276119433983E-2</v>
      </c>
      <c r="N83" s="57">
        <f>INDEX(Usage!$G$2:$V$136,MATCH(LEFT(K$1,2)&amp;K83&amp;L83,Usage!$A$2:$A$136,0),MATCH(M75,Usage!$G$1:$V$1,0))/1000000</f>
        <v>0.28025229921076877</v>
      </c>
      <c r="O83" s="36"/>
      <c r="P83" s="49" t="s">
        <v>76</v>
      </c>
      <c r="Q83" s="49" t="s">
        <v>79</v>
      </c>
      <c r="R83" s="56">
        <f>INDEX(Saturations!$G$2:$U$136,MATCH(LEFT(P$1,2)&amp;P83&amp;Q83,Saturations!$A$2:$A$136,0),MATCH(R75,Saturations!$G$1:$U$1,0))</f>
        <v>0.17595529852620176</v>
      </c>
      <c r="S83" s="57">
        <f>INDEX(Usage!$G$2:$V$136,MATCH(LEFT(P$1,2)&amp;P83&amp;Q83,Usage!$A$2:$A$136,0),MATCH(R75,Usage!$G$1:$V$1,0))/1000000</f>
        <v>2.7767055498114503</v>
      </c>
      <c r="T83" s="36"/>
      <c r="U83" s="49" t="s">
        <v>76</v>
      </c>
      <c r="V83" s="49" t="s">
        <v>79</v>
      </c>
      <c r="W83" s="56">
        <f>INDEX(Saturations!$G$2:$U$136,MATCH(LEFT(U$1,2)&amp;U83&amp;V83,Saturations!$A$2:$A$136,0),MATCH(W75,Saturations!$G$1:$U$1,0))</f>
        <v>0.45527791994682315</v>
      </c>
      <c r="X83" s="57">
        <f>INDEX(Usage!$G$2:$V$136,MATCH(LEFT(U$1,2)&amp;U83&amp;V83,Usage!$A$2:$A$136,0),MATCH(W75,Usage!$G$1:$V$1,0))/1000000</f>
        <v>1.4747339754769611</v>
      </c>
      <c r="Y83" s="36"/>
    </row>
    <row r="84" spans="1:25" x14ac:dyDescent="0.25">
      <c r="A84" s="49" t="s">
        <v>76</v>
      </c>
      <c r="B84" s="49" t="s">
        <v>80</v>
      </c>
      <c r="C84" s="56">
        <f>INDEX(Saturations!$G$2:$U$136,MATCH(LEFT(A$1,2)&amp;A84&amp;B84,Saturations!$A$2:$A$136,0),MATCH(C75,Saturations!$G$1:$U$1,0))</f>
        <v>1.9135809362286798E-2</v>
      </c>
      <c r="D84" s="57">
        <f>INDEX(Usage!$G$2:$V$136,MATCH(LEFT(A$1,2)&amp;A84&amp;B84,Usage!$A$2:$A$136,0),MATCH(C75,Usage!$G$1:$V$1,0))/1000000</f>
        <v>1.1399793396924145</v>
      </c>
      <c r="E84" s="36"/>
      <c r="F84" s="49" t="s">
        <v>76</v>
      </c>
      <c r="G84" s="49" t="s">
        <v>80</v>
      </c>
      <c r="H84" s="56">
        <f>INDEX(Saturations!$G$2:$U$136,MATCH(LEFT(F$1,2)&amp;F84&amp;G84,Saturations!$A$2:$A$136,0),MATCH(H75,Saturations!$G$1:$U$1,0))</f>
        <v>2.0766521190408303E-2</v>
      </c>
      <c r="I84" s="57">
        <f>INDEX(Usage!$G$2:$V$136,MATCH(LEFT(F$1,2)&amp;F84&amp;G84,Usage!$A$2:$A$136,0),MATCH(H75,Usage!$G$1:$V$1,0))/1000000</f>
        <v>0.34573991858123576</v>
      </c>
      <c r="J84" s="36"/>
      <c r="K84" s="49" t="s">
        <v>76</v>
      </c>
      <c r="L84" s="49" t="s">
        <v>80</v>
      </c>
      <c r="M84" s="56">
        <f>INDEX(Saturations!$G$2:$U$136,MATCH(LEFT(K$1,2)&amp;K84&amp;L84,Saturations!$A$2:$A$136,0),MATCH(M75,Saturations!$G$1:$U$1,0))</f>
        <v>1.9135809362286798E-2</v>
      </c>
      <c r="N84" s="57">
        <f>INDEX(Usage!$G$2:$V$136,MATCH(LEFT(K$1,2)&amp;K84&amp;L84,Usage!$A$2:$A$136,0),MATCH(M75,Usage!$G$1:$V$1,0))/1000000</f>
        <v>6.2087467849481798E-2</v>
      </c>
      <c r="O84" s="36"/>
      <c r="P84" s="49" t="s">
        <v>76</v>
      </c>
      <c r="Q84" s="49" t="s">
        <v>80</v>
      </c>
      <c r="R84" s="56">
        <f>INDEX(Saturations!$G$2:$U$136,MATCH(LEFT(P$1,2)&amp;P84&amp;Q84,Saturations!$A$2:$A$136,0),MATCH(R75,Saturations!$G$1:$U$1,0))</f>
        <v>1.9135809362286798E-2</v>
      </c>
      <c r="S84" s="57">
        <f>INDEX(Usage!$G$2:$V$136,MATCH(LEFT(P$1,2)&amp;P84&amp;Q84,Usage!$A$2:$A$136,0),MATCH(R75,Usage!$G$1:$V$1,0))/1000000</f>
        <v>0.41892902041914298</v>
      </c>
      <c r="T84" s="36"/>
      <c r="U84" s="49" t="s">
        <v>76</v>
      </c>
      <c r="V84" s="49" t="s">
        <v>80</v>
      </c>
      <c r="W84" s="56">
        <f>INDEX(Saturations!$G$2:$U$136,MATCH(LEFT(U$1,2)&amp;U84&amp;V84,Saturations!$A$2:$A$136,0),MATCH(W75,Saturations!$G$1:$U$1,0))</f>
        <v>5.6222108675973728E-2</v>
      </c>
      <c r="X84" s="57">
        <f>INDEX(Usage!$G$2:$V$136,MATCH(LEFT(U$1,2)&amp;U84&amp;V84,Usage!$A$2:$A$136,0),MATCH(W75,Usage!$G$1:$V$1,0))/1000000</f>
        <v>0.17401441359641637</v>
      </c>
      <c r="Y84" s="36"/>
    </row>
    <row r="85" spans="1:25" x14ac:dyDescent="0.25">
      <c r="A85" s="49" t="s">
        <v>76</v>
      </c>
      <c r="B85" s="49" t="s">
        <v>81</v>
      </c>
      <c r="C85" s="56">
        <f>INDEX(Saturations!$G$2:$U$136,MATCH(LEFT(A$1,2)&amp;A85&amp;B85,Saturations!$A$2:$A$136,0),MATCH(C75,Saturations!$G$1:$U$1,0))</f>
        <v>0</v>
      </c>
      <c r="D85" s="57">
        <f>INDEX(Usage!$G$2:$V$136,MATCH(LEFT(A$1,2)&amp;A85&amp;B85,Usage!$A$2:$A$136,0),MATCH(C75,Usage!$G$1:$V$1,0))/1000000</f>
        <v>0</v>
      </c>
      <c r="E85" s="36"/>
      <c r="F85" s="49" t="s">
        <v>76</v>
      </c>
      <c r="G85" s="49" t="s">
        <v>81</v>
      </c>
      <c r="H85" s="56">
        <f>INDEX(Saturations!$G$2:$U$136,MATCH(LEFT(F$1,2)&amp;F85&amp;G85,Saturations!$A$2:$A$136,0),MATCH(H75,Saturations!$G$1:$U$1,0))</f>
        <v>0</v>
      </c>
      <c r="I85" s="57">
        <f>INDEX(Usage!$G$2:$V$136,MATCH(LEFT(F$1,2)&amp;F85&amp;G85,Usage!$A$2:$A$136,0),MATCH(H75,Usage!$G$1:$V$1,0))/1000000</f>
        <v>0</v>
      </c>
      <c r="J85" s="36"/>
      <c r="K85" s="49" t="s">
        <v>76</v>
      </c>
      <c r="L85" s="49" t="s">
        <v>81</v>
      </c>
      <c r="M85" s="56">
        <f>INDEX(Saturations!$G$2:$U$136,MATCH(LEFT(K$1,2)&amp;K85&amp;L85,Saturations!$A$2:$A$136,0),MATCH(M75,Saturations!$G$1:$U$1,0))</f>
        <v>0</v>
      </c>
      <c r="N85" s="57">
        <f>INDEX(Usage!$G$2:$V$136,MATCH(LEFT(K$1,2)&amp;K85&amp;L85,Usage!$A$2:$A$136,0),MATCH(M75,Usage!$G$1:$V$1,0))/1000000</f>
        <v>0</v>
      </c>
      <c r="O85" s="36"/>
      <c r="P85" s="49" t="s">
        <v>76</v>
      </c>
      <c r="Q85" s="49" t="s">
        <v>81</v>
      </c>
      <c r="R85" s="56">
        <f>INDEX(Saturations!$G$2:$U$136,MATCH(LEFT(P$1,2)&amp;P85&amp;Q85,Saturations!$A$2:$A$136,0),MATCH(R75,Saturations!$G$1:$U$1,0))</f>
        <v>0</v>
      </c>
      <c r="S85" s="57">
        <f>INDEX(Usage!$G$2:$V$136,MATCH(LEFT(P$1,2)&amp;P85&amp;Q85,Usage!$A$2:$A$136,0),MATCH(R75,Usage!$G$1:$V$1,0))/1000000</f>
        <v>0</v>
      </c>
      <c r="T85" s="36"/>
      <c r="U85" s="49" t="s">
        <v>76</v>
      </c>
      <c r="V85" s="49" t="s">
        <v>81</v>
      </c>
      <c r="W85" s="56">
        <f>INDEX(Saturations!$G$2:$U$136,MATCH(LEFT(U$1,2)&amp;U85&amp;V85,Saturations!$A$2:$A$136,0),MATCH(W75,Saturations!$G$1:$U$1,0))</f>
        <v>0</v>
      </c>
      <c r="X85" s="57">
        <f>INDEX(Usage!$G$2:$V$136,MATCH(LEFT(U$1,2)&amp;U85&amp;V85,Usage!$A$2:$A$136,0),MATCH(W75,Usage!$G$1:$V$1,0))/1000000</f>
        <v>0</v>
      </c>
      <c r="Y85" s="36"/>
    </row>
    <row r="86" spans="1:25" x14ac:dyDescent="0.25">
      <c r="A86" s="49" t="s">
        <v>119</v>
      </c>
      <c r="B86" s="49" t="s">
        <v>82</v>
      </c>
      <c r="C86" s="56">
        <f>INDEX(Saturations!$G$2:$U$136,MATCH(LEFT(A$1,2)&amp;A86&amp;B86,Saturations!$A$2:$A$136,0),MATCH(C75,Saturations!$G$1:$U$1,0))</f>
        <v>6.2159637458538225E-2</v>
      </c>
      <c r="D86" s="57">
        <f>INDEX(Usage!$G$2:$V$136,MATCH(LEFT(A$1,2)&amp;A86&amp;B86,Usage!$A$2:$A$136,0),MATCH(C75,Usage!$G$1:$V$1,0))/1000000</f>
        <v>5.9397071693670771</v>
      </c>
      <c r="E86" s="36"/>
      <c r="F86" s="49" t="s">
        <v>119</v>
      </c>
      <c r="G86" s="49" t="s">
        <v>82</v>
      </c>
      <c r="H86" s="56">
        <f>INDEX(Saturations!$G$2:$U$136,MATCH(LEFT(F$1,2)&amp;F86&amp;G86,Saturations!$A$2:$A$136,0),MATCH(H75,Saturations!$G$1:$U$1,0))</f>
        <v>1.3372462048937401E-2</v>
      </c>
      <c r="I86" s="57">
        <f>INDEX(Usage!$G$2:$V$136,MATCH(LEFT(F$1,2)&amp;F86&amp;G86,Usage!$A$2:$A$136,0),MATCH(H75,Usage!$G$1:$V$1,0))/1000000</f>
        <v>0.35548337146218195</v>
      </c>
      <c r="J86" s="36"/>
      <c r="K86" s="49" t="s">
        <v>119</v>
      </c>
      <c r="L86" s="49" t="s">
        <v>82</v>
      </c>
      <c r="M86" s="56">
        <f>INDEX(Saturations!$G$2:$U$136,MATCH(LEFT(K$1,2)&amp;K86&amp;L86,Saturations!$A$2:$A$136,0),MATCH(M75,Saturations!$G$1:$U$1,0))</f>
        <v>6.2159637458538225E-2</v>
      </c>
      <c r="N86" s="57">
        <f>INDEX(Usage!$G$2:$V$136,MATCH(LEFT(K$1,2)&amp;K86&amp;L86,Usage!$A$2:$A$136,0),MATCH(M75,Usage!$G$1:$V$1,0))/1000000</f>
        <v>0.10483371901111253</v>
      </c>
      <c r="O86" s="36"/>
      <c r="P86" s="49" t="s">
        <v>119</v>
      </c>
      <c r="Q86" s="49" t="s">
        <v>82</v>
      </c>
      <c r="R86" s="56">
        <f>INDEX(Saturations!$G$2:$U$136,MATCH(LEFT(P$1,2)&amp;P86&amp;Q86,Saturations!$A$2:$A$136,0),MATCH(R75,Saturations!$G$1:$U$1,0))</f>
        <v>6.2159637458538225E-2</v>
      </c>
      <c r="S86" s="57">
        <f>INDEX(Usage!$G$2:$V$136,MATCH(LEFT(P$1,2)&amp;P86&amp;Q86,Usage!$A$2:$A$136,0),MATCH(R75,Usage!$G$1:$V$1,0))/1000000</f>
        <v>0.67717372947500387</v>
      </c>
      <c r="T86" s="36"/>
      <c r="U86" s="49" t="s">
        <v>119</v>
      </c>
      <c r="V86" s="49" t="s">
        <v>82</v>
      </c>
      <c r="W86" s="56">
        <f>INDEX(Saturations!$G$2:$U$136,MATCH(LEFT(U$1,2)&amp;U86&amp;V86,Saturations!$A$2:$A$136,0),MATCH(W75,Saturations!$G$1:$U$1,0))</f>
        <v>1.2955952227315231E-2</v>
      </c>
      <c r="X86" s="57">
        <f>INDEX(Usage!$G$2:$V$136,MATCH(LEFT(U$1,2)&amp;U86&amp;V86,Usage!$A$2:$A$136,0),MATCH(W75,Usage!$G$1:$V$1,0))/1000000</f>
        <v>3.9264993791206619E-2</v>
      </c>
      <c r="Y86" s="36"/>
    </row>
    <row r="87" spans="1:25" x14ac:dyDescent="0.25">
      <c r="A87" s="49" t="s">
        <v>119</v>
      </c>
      <c r="B87" s="49" t="s">
        <v>83</v>
      </c>
      <c r="C87" s="56">
        <f>INDEX(Saturations!$G$2:$U$136,MATCH(LEFT(A$1,2)&amp;A87&amp;B87,Saturations!$A$2:$A$136,0),MATCH(C75,Saturations!$G$1:$U$1,0))</f>
        <v>9.6886191762878375E-3</v>
      </c>
      <c r="D87" s="57">
        <f>INDEX(Usage!$G$2:$V$136,MATCH(LEFT(A$1,2)&amp;A87&amp;B87,Usage!$A$2:$A$136,0),MATCH(C75,Usage!$G$1:$V$1,0))/1000000</f>
        <v>0.88171686622130019</v>
      </c>
      <c r="E87" s="36"/>
      <c r="F87" s="49" t="s">
        <v>119</v>
      </c>
      <c r="G87" s="49" t="s">
        <v>83</v>
      </c>
      <c r="H87" s="56">
        <f>INDEX(Saturations!$G$2:$U$136,MATCH(LEFT(F$1,2)&amp;F87&amp;G87,Saturations!$A$2:$A$136,0),MATCH(H75,Saturations!$G$1:$U$1,0))</f>
        <v>7.2331527825719805E-2</v>
      </c>
      <c r="I87" s="57">
        <f>INDEX(Usage!$G$2:$V$136,MATCH(LEFT(F$1,2)&amp;F87&amp;G87,Usage!$A$2:$A$136,0),MATCH(H75,Usage!$G$1:$V$1,0))/1000000</f>
        <v>1.8312441736002545</v>
      </c>
      <c r="J87" s="36"/>
      <c r="K87" s="49" t="s">
        <v>119</v>
      </c>
      <c r="L87" s="49" t="s">
        <v>83</v>
      </c>
      <c r="M87" s="56">
        <f>INDEX(Saturations!$G$2:$U$136,MATCH(LEFT(K$1,2)&amp;K87&amp;L87,Saturations!$A$2:$A$136,0),MATCH(M75,Saturations!$G$1:$U$1,0))</f>
        <v>9.6886191762878375E-3</v>
      </c>
      <c r="N87" s="57">
        <f>INDEX(Usage!$G$2:$V$136,MATCH(LEFT(K$1,2)&amp;K87&amp;L87,Usage!$A$2:$A$136,0),MATCH(M75,Usage!$G$1:$V$1,0))/1000000</f>
        <v>1.556198909560925E-2</v>
      </c>
      <c r="O87" s="36"/>
      <c r="P87" s="49" t="s">
        <v>119</v>
      </c>
      <c r="Q87" s="49" t="s">
        <v>83</v>
      </c>
      <c r="R87" s="56">
        <f>INDEX(Saturations!$G$2:$U$136,MATCH(LEFT(P$1,2)&amp;P87&amp;Q87,Saturations!$A$2:$A$136,0),MATCH(R75,Saturations!$G$1:$U$1,0))</f>
        <v>9.6886191762878375E-3</v>
      </c>
      <c r="S87" s="57">
        <f>INDEX(Usage!$G$2:$V$136,MATCH(LEFT(P$1,2)&amp;P87&amp;Q87,Usage!$A$2:$A$136,0),MATCH(R75,Usage!$G$1:$V$1,0))/1000000</f>
        <v>0.10052271629136801</v>
      </c>
      <c r="T87" s="36"/>
      <c r="U87" s="49" t="s">
        <v>119</v>
      </c>
      <c r="V87" s="49" t="s">
        <v>83</v>
      </c>
      <c r="W87" s="56">
        <f>INDEX(Saturations!$G$2:$U$136,MATCH(LEFT(U$1,2)&amp;U87&amp;V87,Saturations!$A$2:$A$136,0),MATCH(W75,Saturations!$G$1:$U$1,0))</f>
        <v>7.0078629919403182E-2</v>
      </c>
      <c r="X87" s="57">
        <f>INDEX(Usage!$G$2:$V$136,MATCH(LEFT(U$1,2)&amp;U87&amp;V87,Usage!$A$2:$A$136,0),MATCH(W75,Usage!$G$1:$V$1,0))/1000000</f>
        <v>0.20227047698698555</v>
      </c>
      <c r="Y87" s="36"/>
    </row>
    <row r="88" spans="1:25" x14ac:dyDescent="0.25">
      <c r="A88" s="49" t="s">
        <v>119</v>
      </c>
      <c r="B88" s="49" t="s">
        <v>80</v>
      </c>
      <c r="C88" s="56">
        <f>INDEX(Saturations!$G$2:$U$136,MATCH(LEFT(A$1,2)&amp;A88&amp;B88,Saturations!$A$2:$A$136,0),MATCH(C75,Saturations!$G$1:$U$1,0))</f>
        <v>1.9135809362286798E-2</v>
      </c>
      <c r="D88" s="57">
        <f>INDEX(Usage!$G$2:$V$136,MATCH(LEFT(A$1,2)&amp;A88&amp;B88,Usage!$A$2:$A$136,0),MATCH(C75,Usage!$G$1:$V$1,0))/1000000</f>
        <v>1.4847283421739652</v>
      </c>
      <c r="E88" s="36"/>
      <c r="F88" s="49" t="s">
        <v>119</v>
      </c>
      <c r="G88" s="49" t="s">
        <v>80</v>
      </c>
      <c r="H88" s="56">
        <f>INDEX(Saturations!$G$2:$U$136,MATCH(LEFT(F$1,2)&amp;F88&amp;G88,Saturations!$A$2:$A$136,0),MATCH(H75,Saturations!$G$1:$U$1,0))</f>
        <v>2.0766521190408303E-2</v>
      </c>
      <c r="I88" s="57">
        <f>INDEX(Usage!$G$2:$V$136,MATCH(LEFT(F$1,2)&amp;F88&amp;G88,Usage!$A$2:$A$136,0),MATCH(H75,Usage!$G$1:$V$1,0))/1000000</f>
        <v>0.46955311664279126</v>
      </c>
      <c r="J88" s="36"/>
      <c r="K88" s="49" t="s">
        <v>119</v>
      </c>
      <c r="L88" s="49" t="s">
        <v>80</v>
      </c>
      <c r="M88" s="56">
        <f>INDEX(Saturations!$G$2:$U$136,MATCH(LEFT(K$1,2)&amp;K88&amp;L88,Saturations!$A$2:$A$136,0),MATCH(M75,Saturations!$G$1:$U$1,0))</f>
        <v>1.9135809362286798E-2</v>
      </c>
      <c r="N88" s="57">
        <f>INDEX(Usage!$G$2:$V$136,MATCH(LEFT(K$1,2)&amp;K88&amp;L88,Usage!$A$2:$A$136,0),MATCH(M75,Usage!$G$1:$V$1,0))/1000000</f>
        <v>2.9323545783514628E-2</v>
      </c>
      <c r="O88" s="36"/>
      <c r="P88" s="49" t="s">
        <v>119</v>
      </c>
      <c r="Q88" s="49" t="s">
        <v>80</v>
      </c>
      <c r="R88" s="56">
        <f>INDEX(Saturations!$G$2:$U$136,MATCH(LEFT(P$1,2)&amp;P88&amp;Q88,Saturations!$A$2:$A$136,0),MATCH(R75,Saturations!$G$1:$U$1,0))</f>
        <v>1.9135809362286798E-2</v>
      </c>
      <c r="S88" s="57">
        <f>INDEX(Usage!$G$2:$V$136,MATCH(LEFT(P$1,2)&amp;P88&amp;Q88,Usage!$A$2:$A$136,0),MATCH(R75,Usage!$G$1:$V$1,0))/1000000</f>
        <v>0.1917975967267703</v>
      </c>
      <c r="T88" s="36"/>
      <c r="U88" s="49" t="s">
        <v>119</v>
      </c>
      <c r="V88" s="49" t="s">
        <v>80</v>
      </c>
      <c r="W88" s="56">
        <f>INDEX(Saturations!$G$2:$U$136,MATCH(LEFT(U$1,2)&amp;U88&amp;V88,Saturations!$A$2:$A$136,0),MATCH(W75,Saturations!$G$1:$U$1,0))</f>
        <v>5.6222108675973728E-2</v>
      </c>
      <c r="X88" s="57">
        <f>INDEX(Usage!$G$2:$V$136,MATCH(LEFT(U$1,2)&amp;U88&amp;V88,Usage!$A$2:$A$136,0),MATCH(W75,Usage!$G$1:$V$1,0))/1000000</f>
        <v>0.14124323651257245</v>
      </c>
      <c r="Y88" s="36"/>
    </row>
    <row r="89" spans="1:25" x14ac:dyDescent="0.25">
      <c r="A89" s="49" t="s">
        <v>119</v>
      </c>
      <c r="B89" s="49" t="s">
        <v>81</v>
      </c>
      <c r="C89" s="56">
        <f>INDEX(Saturations!$G$2:$U$136,MATCH(LEFT(A$1,2)&amp;A89&amp;B89,Saturations!$A$2:$A$136,0),MATCH(C75,Saturations!$G$1:$U$1,0))</f>
        <v>0</v>
      </c>
      <c r="D89" s="57">
        <f>INDEX(Usage!$G$2:$V$136,MATCH(LEFT(A$1,2)&amp;A89&amp;B89,Usage!$A$2:$A$136,0),MATCH(C75,Usage!$G$1:$V$1,0))/1000000</f>
        <v>0</v>
      </c>
      <c r="E89" s="36"/>
      <c r="F89" s="49" t="s">
        <v>119</v>
      </c>
      <c r="G89" s="49" t="s">
        <v>81</v>
      </c>
      <c r="H89" s="56">
        <f>INDEX(Saturations!$G$2:$U$136,MATCH(LEFT(F$1,2)&amp;F89&amp;G89,Saturations!$A$2:$A$136,0),MATCH(H75,Saturations!$G$1:$U$1,0))</f>
        <v>0</v>
      </c>
      <c r="I89" s="57">
        <f>INDEX(Usage!$G$2:$V$136,MATCH(LEFT(F$1,2)&amp;F89&amp;G89,Usage!$A$2:$A$136,0),MATCH(H75,Usage!$G$1:$V$1,0))/1000000</f>
        <v>0</v>
      </c>
      <c r="J89" s="36"/>
      <c r="K89" s="49" t="s">
        <v>119</v>
      </c>
      <c r="L89" s="49" t="s">
        <v>81</v>
      </c>
      <c r="M89" s="56">
        <f>INDEX(Saturations!$G$2:$U$136,MATCH(LEFT(K$1,2)&amp;K89&amp;L89,Saturations!$A$2:$A$136,0),MATCH(M75,Saturations!$G$1:$U$1,0))</f>
        <v>0</v>
      </c>
      <c r="N89" s="57">
        <f>INDEX(Usage!$G$2:$V$136,MATCH(LEFT(K$1,2)&amp;K89&amp;L89,Usage!$A$2:$A$136,0),MATCH(M75,Usage!$G$1:$V$1,0))/1000000</f>
        <v>0</v>
      </c>
      <c r="O89" s="36"/>
      <c r="P89" s="49" t="s">
        <v>119</v>
      </c>
      <c r="Q89" s="49" t="s">
        <v>81</v>
      </c>
      <c r="R89" s="56">
        <f>INDEX(Saturations!$G$2:$U$136,MATCH(LEFT(P$1,2)&amp;P89&amp;Q89,Saturations!$A$2:$A$136,0),MATCH(R75,Saturations!$G$1:$U$1,0))</f>
        <v>0</v>
      </c>
      <c r="S89" s="57">
        <f>INDEX(Usage!$G$2:$V$136,MATCH(LEFT(P$1,2)&amp;P89&amp;Q89,Usage!$A$2:$A$136,0),MATCH(R75,Usage!$G$1:$V$1,0))/1000000</f>
        <v>0</v>
      </c>
      <c r="T89" s="36"/>
      <c r="U89" s="49" t="s">
        <v>119</v>
      </c>
      <c r="V89" s="49" t="s">
        <v>81</v>
      </c>
      <c r="W89" s="56">
        <f>INDEX(Saturations!$G$2:$U$136,MATCH(LEFT(U$1,2)&amp;U89&amp;V89,Saturations!$A$2:$A$136,0),MATCH(W75,Saturations!$G$1:$U$1,0))</f>
        <v>0</v>
      </c>
      <c r="X89" s="57">
        <f>INDEX(Usage!$G$2:$V$136,MATCH(LEFT(U$1,2)&amp;U89&amp;V89,Usage!$A$2:$A$136,0),MATCH(W75,Usage!$G$1:$V$1,0))/1000000</f>
        <v>0</v>
      </c>
      <c r="Y89" s="36"/>
    </row>
    <row r="90" spans="1:25" x14ac:dyDescent="0.25">
      <c r="A90" s="49" t="s">
        <v>84</v>
      </c>
      <c r="B90" s="49" t="s">
        <v>84</v>
      </c>
      <c r="C90" s="56">
        <f>INDEX(Saturations!$G$2:$U$136,MATCH(LEFT(A$1,2)&amp;A90&amp;B90,Saturations!$A$2:$A$136,0),MATCH(C75,Saturations!$G$1:$U$1,0))</f>
        <v>1</v>
      </c>
      <c r="D90" s="57">
        <f>INDEX(Usage!$G$2:$V$136,MATCH(LEFT(A$1,2)&amp;A90&amp;B90,Usage!$A$2:$A$136,0),MATCH(C75,Usage!$G$1:$V$1,0))/1000000</f>
        <v>26.19881149941089</v>
      </c>
      <c r="E90" s="36"/>
      <c r="F90" s="49" t="s">
        <v>84</v>
      </c>
      <c r="G90" s="49" t="s">
        <v>84</v>
      </c>
      <c r="H90" s="56">
        <f>INDEX(Saturations!$G$2:$U$136,MATCH(LEFT(F$1,2)&amp;F90&amp;G90,Saturations!$A$2:$A$136,0),MATCH(H75,Saturations!$G$1:$U$1,0))</f>
        <v>1</v>
      </c>
      <c r="I90" s="57">
        <f>INDEX(Usage!$G$2:$V$136,MATCH(LEFT(F$1,2)&amp;F90&amp;G90,Usage!$A$2:$A$136,0),MATCH(H75,Usage!$G$1:$V$1,0))/1000000</f>
        <v>7.8348657502106391</v>
      </c>
      <c r="J90" s="36"/>
      <c r="K90" s="49" t="s">
        <v>84</v>
      </c>
      <c r="L90" s="49" t="s">
        <v>84</v>
      </c>
      <c r="M90" s="56">
        <f>INDEX(Saturations!$G$2:$U$136,MATCH(LEFT(K$1,2)&amp;K90&amp;L90,Saturations!$A$2:$A$136,0),MATCH(M75,Saturations!$G$1:$U$1,0))</f>
        <v>1</v>
      </c>
      <c r="N90" s="57">
        <f>INDEX(Usage!$G$2:$V$136,MATCH(LEFT(K$1,2)&amp;K90&amp;L90,Usage!$A$2:$A$136,0),MATCH(M75,Usage!$G$1:$V$1,0))/1000000</f>
        <v>1.5584097109303385</v>
      </c>
      <c r="O90" s="36"/>
      <c r="P90" s="49" t="s">
        <v>84</v>
      </c>
      <c r="Q90" s="49" t="s">
        <v>84</v>
      </c>
      <c r="R90" s="56">
        <f>INDEX(Saturations!$G$2:$U$136,MATCH(LEFT(P$1,2)&amp;P90&amp;Q90,Saturations!$A$2:$A$136,0),MATCH(R75,Saturations!$G$1:$U$1,0))</f>
        <v>1</v>
      </c>
      <c r="S90" s="57">
        <f>INDEX(Usage!$G$2:$V$136,MATCH(LEFT(P$1,2)&amp;P90&amp;Q90,Usage!$A$2:$A$136,0),MATCH(R75,Usage!$G$1:$V$1,0))/1000000</f>
        <v>10.317487839225313</v>
      </c>
      <c r="T90" s="36"/>
      <c r="U90" s="49" t="s">
        <v>84</v>
      </c>
      <c r="V90" s="49" t="s">
        <v>84</v>
      </c>
      <c r="W90" s="56">
        <f>INDEX(Saturations!$G$2:$U$136,MATCH(LEFT(U$1,2)&amp;U90&amp;V90,Saturations!$A$2:$A$136,0),MATCH(W75,Saturations!$G$1:$U$1,0))</f>
        <v>1</v>
      </c>
      <c r="X90" s="57">
        <f>INDEX(Usage!$G$2:$V$136,MATCH(LEFT(U$1,2)&amp;U90&amp;V90,Usage!$A$2:$A$136,0),MATCH(W75,Usage!$G$1:$V$1,0))/1000000</f>
        <v>1.3688638858953075</v>
      </c>
      <c r="Y90" s="36"/>
    </row>
    <row r="91" spans="1:25" x14ac:dyDescent="0.25">
      <c r="A91" s="49" t="s">
        <v>85</v>
      </c>
      <c r="B91" s="49" t="s">
        <v>86</v>
      </c>
      <c r="C91" s="56">
        <f>INDEX(Saturations!$G$2:$U$136,MATCH(LEFT(A$1,2)&amp;A91&amp;B91,Saturations!$A$2:$A$136,0),MATCH(C75,Saturations!$G$1:$U$1,0))</f>
        <v>1</v>
      </c>
      <c r="D91" s="57">
        <f>INDEX(Usage!$G$2:$V$136,MATCH(LEFT(A$1,2)&amp;A91&amp;B91,Usage!$A$2:$A$136,0),MATCH(C75,Usage!$G$1:$V$1,0))/1000000</f>
        <v>2.583824067405593</v>
      </c>
      <c r="E91" s="36"/>
      <c r="F91" s="49" t="s">
        <v>85</v>
      </c>
      <c r="G91" s="49" t="s">
        <v>86</v>
      </c>
      <c r="H91" s="56">
        <f>INDEX(Saturations!$G$2:$U$136,MATCH(LEFT(F$1,2)&amp;F91&amp;G91,Saturations!$A$2:$A$136,0),MATCH(H75,Saturations!$G$1:$U$1,0))</f>
        <v>1</v>
      </c>
      <c r="I91" s="57">
        <f>INDEX(Usage!$G$2:$V$136,MATCH(LEFT(F$1,2)&amp;F91&amp;G91,Usage!$A$2:$A$136,0),MATCH(H75,Usage!$G$1:$V$1,0))/1000000</f>
        <v>0.6089784284457942</v>
      </c>
      <c r="J91" s="36"/>
      <c r="K91" s="49" t="s">
        <v>85</v>
      </c>
      <c r="L91" s="49" t="s">
        <v>86</v>
      </c>
      <c r="M91" s="56">
        <f>INDEX(Saturations!$G$2:$U$136,MATCH(LEFT(K$1,2)&amp;K91&amp;L91,Saturations!$A$2:$A$136,0),MATCH(M75,Saturations!$G$1:$U$1,0))</f>
        <v>1</v>
      </c>
      <c r="N91" s="57">
        <f>INDEX(Usage!$G$2:$V$136,MATCH(LEFT(K$1,2)&amp;K91&amp;L91,Usage!$A$2:$A$136,0),MATCH(M75,Usage!$G$1:$V$1,0))/1000000</f>
        <v>0.12307401054418099</v>
      </c>
      <c r="O91" s="36"/>
      <c r="P91" s="49" t="s">
        <v>85</v>
      </c>
      <c r="Q91" s="49" t="s">
        <v>86</v>
      </c>
      <c r="R91" s="56">
        <f>INDEX(Saturations!$G$2:$U$136,MATCH(LEFT(P$1,2)&amp;P91&amp;Q91,Saturations!$A$2:$A$136,0),MATCH(R75,Saturations!$G$1:$U$1,0))</f>
        <v>1</v>
      </c>
      <c r="S91" s="57">
        <f>INDEX(Usage!$G$2:$V$136,MATCH(LEFT(P$1,2)&amp;P91&amp;Q91,Usage!$A$2:$A$136,0),MATCH(R75,Usage!$G$1:$V$1,0))/1000000</f>
        <v>0.87006468258300018</v>
      </c>
      <c r="T91" s="36"/>
      <c r="U91" s="49" t="s">
        <v>85</v>
      </c>
      <c r="V91" s="49" t="s">
        <v>86</v>
      </c>
      <c r="W91" s="56">
        <f>INDEX(Saturations!$G$2:$U$136,MATCH(LEFT(U$1,2)&amp;U91&amp;V91,Saturations!$A$2:$A$136,0),MATCH(W75,Saturations!$G$1:$U$1,0))</f>
        <v>1</v>
      </c>
      <c r="X91" s="57">
        <f>INDEX(Usage!$G$2:$V$136,MATCH(LEFT(U$1,2)&amp;U91&amp;V91,Usage!$A$2:$A$136,0),MATCH(W75,Usage!$G$1:$V$1,0))/1000000</f>
        <v>0.15424399759814755</v>
      </c>
      <c r="Y91" s="36"/>
    </row>
    <row r="92" spans="1:25" x14ac:dyDescent="0.25">
      <c r="A92" s="49" t="s">
        <v>85</v>
      </c>
      <c r="B92" s="49" t="s">
        <v>87</v>
      </c>
      <c r="C92" s="56">
        <f>INDEX(Saturations!$G$2:$U$136,MATCH(LEFT(A$1,2)&amp;A92&amp;B92,Saturations!$A$2:$A$136,0),MATCH(C75,Saturations!$G$1:$U$1,0))</f>
        <v>1</v>
      </c>
      <c r="D92" s="57">
        <f>INDEX(Usage!$G$2:$V$136,MATCH(LEFT(A$1,2)&amp;A92&amp;B92,Usage!$A$2:$A$136,0),MATCH(C75,Usage!$G$1:$V$1,0))/1000000</f>
        <v>15.686042382938844</v>
      </c>
      <c r="E92" s="36"/>
      <c r="F92" s="49" t="s">
        <v>85</v>
      </c>
      <c r="G92" s="49" t="s">
        <v>87</v>
      </c>
      <c r="H92" s="56">
        <f>INDEX(Saturations!$G$2:$U$136,MATCH(LEFT(F$1,2)&amp;F92&amp;G92,Saturations!$A$2:$A$136,0),MATCH(H75,Saturations!$G$1:$U$1,0))</f>
        <v>1</v>
      </c>
      <c r="I92" s="57">
        <f>INDEX(Usage!$G$2:$V$136,MATCH(LEFT(F$1,2)&amp;F92&amp;G92,Usage!$A$2:$A$136,0),MATCH(H75,Usage!$G$1:$V$1,0))/1000000</f>
        <v>3.6970247159621041</v>
      </c>
      <c r="J92" s="36"/>
      <c r="K92" s="49" t="s">
        <v>85</v>
      </c>
      <c r="L92" s="49" t="s">
        <v>87</v>
      </c>
      <c r="M92" s="56">
        <f>INDEX(Saturations!$G$2:$U$136,MATCH(LEFT(K$1,2)&amp;K92&amp;L92,Saturations!$A$2:$A$136,0),MATCH(M75,Saturations!$G$1:$U$1,0))</f>
        <v>1</v>
      </c>
      <c r="N92" s="57">
        <f>INDEX(Usage!$G$2:$V$136,MATCH(LEFT(K$1,2)&amp;K92&amp;L92,Usage!$A$2:$A$136,0),MATCH(M75,Usage!$G$1:$V$1,0))/1000000</f>
        <v>0.7471654784811782</v>
      </c>
      <c r="O92" s="36"/>
      <c r="P92" s="49" t="s">
        <v>85</v>
      </c>
      <c r="Q92" s="49" t="s">
        <v>87</v>
      </c>
      <c r="R92" s="56">
        <f>INDEX(Saturations!$G$2:$U$136,MATCH(LEFT(P$1,2)&amp;P92&amp;Q92,Saturations!$A$2:$A$136,0),MATCH(R75,Saturations!$G$1:$U$1,0))</f>
        <v>1</v>
      </c>
      <c r="S92" s="57">
        <f>INDEX(Usage!$G$2:$V$136,MATCH(LEFT(P$1,2)&amp;P92&amp;Q92,Usage!$A$2:$A$136,0),MATCH(R75,Usage!$G$1:$V$1,0))/1000000</f>
        <v>5.2820436418486274</v>
      </c>
      <c r="T92" s="36"/>
      <c r="U92" s="49" t="s">
        <v>85</v>
      </c>
      <c r="V92" s="49" t="s">
        <v>87</v>
      </c>
      <c r="W92" s="56">
        <f>INDEX(Saturations!$G$2:$U$136,MATCH(LEFT(U$1,2)&amp;U92&amp;V92,Saturations!$A$2:$A$136,0),MATCH(W75,Saturations!$G$1:$U$1,0))</f>
        <v>1</v>
      </c>
      <c r="X92" s="57">
        <f>INDEX(Usage!$G$2:$V$136,MATCH(LEFT(U$1,2)&amp;U92&amp;V92,Usage!$A$2:$A$136,0),MATCH(W75,Usage!$G$1:$V$1,0))/1000000</f>
        <v>0.93639420506979243</v>
      </c>
      <c r="Y92" s="36"/>
    </row>
    <row r="93" spans="1:25" x14ac:dyDescent="0.25">
      <c r="A93" s="49" t="s">
        <v>85</v>
      </c>
      <c r="B93" s="49" t="s">
        <v>88</v>
      </c>
      <c r="C93" s="56">
        <f>INDEX(Saturations!$G$2:$U$136,MATCH(LEFT(A$1,2)&amp;A93&amp;B93,Saturations!$A$2:$A$136,0),MATCH(C75,Saturations!$G$1:$U$1,0))</f>
        <v>1</v>
      </c>
      <c r="D93" s="57">
        <f>INDEX(Usage!$G$2:$V$136,MATCH(LEFT(A$1,2)&amp;A93&amp;B93,Usage!$A$2:$A$136,0),MATCH(C75,Usage!$G$1:$V$1,0))/1000000</f>
        <v>8.4724518530507051</v>
      </c>
      <c r="E93" s="36"/>
      <c r="F93" s="49" t="s">
        <v>85</v>
      </c>
      <c r="G93" s="49" t="s">
        <v>88</v>
      </c>
      <c r="H93" s="56">
        <f>INDEX(Saturations!$G$2:$U$136,MATCH(LEFT(F$1,2)&amp;F93&amp;G93,Saturations!$A$2:$A$136,0),MATCH(H75,Saturations!$G$1:$U$1,0))</f>
        <v>1</v>
      </c>
      <c r="I93" s="57">
        <f>INDEX(Usage!$G$2:$V$136,MATCH(LEFT(F$1,2)&amp;F93&amp;G93,Usage!$A$2:$A$136,0),MATCH(H75,Usage!$G$1:$V$1,0))/1000000</f>
        <v>1.9968621237181003</v>
      </c>
      <c r="J93" s="36"/>
      <c r="K93" s="49" t="s">
        <v>85</v>
      </c>
      <c r="L93" s="49" t="s">
        <v>88</v>
      </c>
      <c r="M93" s="56">
        <f>INDEX(Saturations!$G$2:$U$136,MATCH(LEFT(K$1,2)&amp;K93&amp;L93,Saturations!$A$2:$A$136,0),MATCH(M75,Saturations!$G$1:$U$1,0))</f>
        <v>1</v>
      </c>
      <c r="N93" s="57">
        <f>INDEX(Usage!$G$2:$V$136,MATCH(LEFT(K$1,2)&amp;K93&amp;L93,Usage!$A$2:$A$136,0),MATCH(M75,Usage!$G$1:$V$1,0))/1000000</f>
        <v>0.40356409782359404</v>
      </c>
      <c r="O93" s="36"/>
      <c r="P93" s="49" t="s">
        <v>85</v>
      </c>
      <c r="Q93" s="49" t="s">
        <v>88</v>
      </c>
      <c r="R93" s="56">
        <f>INDEX(Saturations!$G$2:$U$136,MATCH(LEFT(P$1,2)&amp;P93&amp;Q93,Saturations!$A$2:$A$136,0),MATCH(R75,Saturations!$G$1:$U$1,0))</f>
        <v>1</v>
      </c>
      <c r="S93" s="57">
        <f>INDEX(Usage!$G$2:$V$136,MATCH(LEFT(P$1,2)&amp;P93&amp;Q93,Usage!$A$2:$A$136,0),MATCH(R75,Usage!$G$1:$V$1,0))/1000000</f>
        <v>2.8529733216805613</v>
      </c>
      <c r="T93" s="36"/>
      <c r="U93" s="49" t="s">
        <v>85</v>
      </c>
      <c r="V93" s="49" t="s">
        <v>88</v>
      </c>
      <c r="W93" s="56">
        <f>INDEX(Saturations!$G$2:$U$136,MATCH(LEFT(U$1,2)&amp;U93&amp;V93,Saturations!$A$2:$A$136,0),MATCH(W75,Saturations!$G$1:$U$1,0))</f>
        <v>1</v>
      </c>
      <c r="X93" s="57">
        <f>INDEX(Usage!$G$2:$V$136,MATCH(LEFT(U$1,2)&amp;U93&amp;V93,Usage!$A$2:$A$136,0),MATCH(W75,Usage!$G$1:$V$1,0))/1000000</f>
        <v>0.50577160409553368</v>
      </c>
      <c r="Y93" s="36"/>
    </row>
    <row r="94" spans="1:25" x14ac:dyDescent="0.25">
      <c r="A94" s="49" t="s">
        <v>89</v>
      </c>
      <c r="B94" s="49" t="s">
        <v>86</v>
      </c>
      <c r="C94" s="56">
        <f>INDEX(Saturations!$G$2:$U$136,MATCH(LEFT(A$1,2)&amp;A94&amp;B94,Saturations!$A$2:$A$136,0),MATCH(C75,Saturations!$G$1:$U$1,0))</f>
        <v>1</v>
      </c>
      <c r="D94" s="57">
        <f>INDEX(Usage!$G$2:$V$136,MATCH(LEFT(A$1,2)&amp;A94&amp;B94,Usage!$A$2:$A$136,0),MATCH(C75,Usage!$G$1:$V$1,0))/1000000</f>
        <v>2.2987147569598063</v>
      </c>
      <c r="E94" s="36"/>
      <c r="F94" s="49" t="s">
        <v>89</v>
      </c>
      <c r="G94" s="49" t="s">
        <v>86</v>
      </c>
      <c r="H94" s="56">
        <f>INDEX(Saturations!$G$2:$U$136,MATCH(LEFT(F$1,2)&amp;F94&amp;G94,Saturations!$A$2:$A$136,0),MATCH(H75,Saturations!$G$1:$U$1,0))</f>
        <v>1</v>
      </c>
      <c r="I94" s="57">
        <f>INDEX(Usage!$G$2:$V$136,MATCH(LEFT(F$1,2)&amp;F94&amp;G94,Usage!$A$2:$A$136,0),MATCH(H75,Usage!$G$1:$V$1,0))/1000000</f>
        <v>0.64616336331246338</v>
      </c>
      <c r="J94" s="36"/>
      <c r="K94" s="49" t="s">
        <v>89</v>
      </c>
      <c r="L94" s="49" t="s">
        <v>86</v>
      </c>
      <c r="M94" s="56">
        <f>INDEX(Saturations!$G$2:$U$136,MATCH(LEFT(K$1,2)&amp;K94&amp;L94,Saturations!$A$2:$A$136,0),MATCH(M75,Saturations!$G$1:$U$1,0))</f>
        <v>1</v>
      </c>
      <c r="N94" s="57">
        <f>INDEX(Usage!$G$2:$V$136,MATCH(LEFT(K$1,2)&amp;K94&amp;L94,Usage!$A$2:$A$136,0),MATCH(M75,Usage!$G$1:$V$1,0))/1000000</f>
        <v>0.13058905352779721</v>
      </c>
      <c r="O94" s="36"/>
      <c r="P94" s="49" t="s">
        <v>89</v>
      </c>
      <c r="Q94" s="49" t="s">
        <v>86</v>
      </c>
      <c r="R94" s="56">
        <f>INDEX(Saturations!$G$2:$U$136,MATCH(LEFT(P$1,2)&amp;P94&amp;Q94,Saturations!$A$2:$A$136,0),MATCH(R75,Saturations!$G$1:$U$1,0))</f>
        <v>1</v>
      </c>
      <c r="S94" s="57">
        <f>INDEX(Usage!$G$2:$V$136,MATCH(LEFT(P$1,2)&amp;P94&amp;Q94,Usage!$A$2:$A$136,0),MATCH(R75,Usage!$G$1:$V$1,0))/1000000</f>
        <v>0.77405832331738988</v>
      </c>
      <c r="T94" s="36"/>
      <c r="U94" s="49" t="s">
        <v>89</v>
      </c>
      <c r="V94" s="49" t="s">
        <v>86</v>
      </c>
      <c r="W94" s="56">
        <f>INDEX(Saturations!$G$2:$U$136,MATCH(LEFT(U$1,2)&amp;U94&amp;V94,Saturations!$A$2:$A$136,0),MATCH(W75,Saturations!$G$1:$U$1,0))</f>
        <v>1</v>
      </c>
      <c r="X94" s="57">
        <f>INDEX(Usage!$G$2:$V$136,MATCH(LEFT(U$1,2)&amp;U94&amp;V94,Usage!$A$2:$A$136,0),MATCH(W75,Usage!$G$1:$V$1,0))/1000000</f>
        <v>0.16366231643564702</v>
      </c>
      <c r="Y94" s="36"/>
    </row>
    <row r="95" spans="1:25" x14ac:dyDescent="0.25">
      <c r="A95" s="49" t="s">
        <v>89</v>
      </c>
      <c r="B95" s="49" t="s">
        <v>90</v>
      </c>
      <c r="C95" s="56">
        <f>INDEX(Saturations!$G$2:$U$136,MATCH(LEFT(A$1,2)&amp;A95&amp;B95,Saturations!$A$2:$A$136,0),MATCH(C75,Saturations!$G$1:$U$1,0))</f>
        <v>1</v>
      </c>
      <c r="D95" s="57">
        <f>INDEX(Usage!$G$2:$V$136,MATCH(LEFT(A$1,2)&amp;A95&amp;B95,Usage!$A$2:$A$136,0),MATCH(C75,Usage!$G$1:$V$1,0))/1000000</f>
        <v>5.3755968699985246</v>
      </c>
      <c r="E95" s="36"/>
      <c r="F95" s="49" t="s">
        <v>89</v>
      </c>
      <c r="G95" s="49" t="s">
        <v>90</v>
      </c>
      <c r="H95" s="56">
        <f>INDEX(Saturations!$G$2:$U$136,MATCH(LEFT(F$1,2)&amp;F95&amp;G95,Saturations!$A$2:$A$136,0),MATCH(H75,Saturations!$G$1:$U$1,0))</f>
        <v>1</v>
      </c>
      <c r="I95" s="57">
        <f>INDEX(Usage!$G$2:$V$136,MATCH(LEFT(F$1,2)&amp;F95&amp;G95,Usage!$A$2:$A$136,0),MATCH(H75,Usage!$G$1:$V$1,0))/1000000</f>
        <v>1.5110677576734823</v>
      </c>
      <c r="J95" s="36"/>
      <c r="K95" s="49" t="s">
        <v>89</v>
      </c>
      <c r="L95" s="49" t="s">
        <v>90</v>
      </c>
      <c r="M95" s="56">
        <f>INDEX(Saturations!$G$2:$U$136,MATCH(LEFT(K$1,2)&amp;K95&amp;L95,Saturations!$A$2:$A$136,0),MATCH(M75,Saturations!$G$1:$U$1,0))</f>
        <v>1</v>
      </c>
      <c r="N95" s="57">
        <f>INDEX(Usage!$G$2:$V$136,MATCH(LEFT(K$1,2)&amp;K95&amp;L95,Usage!$A$2:$A$136,0),MATCH(M75,Usage!$G$1:$V$1,0))/1000000</f>
        <v>0.30538547911378394</v>
      </c>
      <c r="O95" s="36"/>
      <c r="P95" s="49" t="s">
        <v>89</v>
      </c>
      <c r="Q95" s="49" t="s">
        <v>90</v>
      </c>
      <c r="R95" s="56">
        <f>INDEX(Saturations!$G$2:$U$136,MATCH(LEFT(P$1,2)&amp;P95&amp;Q95,Saturations!$A$2:$A$136,0),MATCH(R75,Saturations!$G$1:$U$1,0))</f>
        <v>1</v>
      </c>
      <c r="S95" s="57">
        <f>INDEX(Usage!$G$2:$V$136,MATCH(LEFT(P$1,2)&amp;P95&amp;Q95,Usage!$A$2:$A$136,0),MATCH(R75,Usage!$G$1:$V$1,0))/1000000</f>
        <v>1.8101530376585231</v>
      </c>
      <c r="T95" s="36"/>
      <c r="U95" s="49" t="s">
        <v>89</v>
      </c>
      <c r="V95" s="49" t="s">
        <v>90</v>
      </c>
      <c r="W95" s="56">
        <f>INDEX(Saturations!$G$2:$U$136,MATCH(LEFT(U$1,2)&amp;U95&amp;V95,Saturations!$A$2:$A$136,0),MATCH(W75,Saturations!$G$1:$U$1,0))</f>
        <v>1</v>
      </c>
      <c r="X95" s="57">
        <f>INDEX(Usage!$G$2:$V$136,MATCH(LEFT(U$1,2)&amp;U95&amp;V95,Usage!$A$2:$A$136,0),MATCH(W75,Usage!$G$1:$V$1,0))/1000000</f>
        <v>0.38272805849636587</v>
      </c>
      <c r="Y95" s="36"/>
    </row>
    <row r="96" spans="1:25" x14ac:dyDescent="0.25">
      <c r="A96" s="49" t="s">
        <v>89</v>
      </c>
      <c r="B96" s="49" t="s">
        <v>88</v>
      </c>
      <c r="C96" s="56">
        <f>INDEX(Saturations!$G$2:$U$136,MATCH(LEFT(A$1,2)&amp;A96&amp;B96,Saturations!$A$2:$A$136,0),MATCH(C75,Saturations!$G$1:$U$1,0))</f>
        <v>1</v>
      </c>
      <c r="D96" s="57">
        <f>INDEX(Usage!$G$2:$V$136,MATCH(LEFT(A$1,2)&amp;A96&amp;B96,Usage!$A$2:$A$136,0),MATCH(C75,Usage!$G$1:$V$1,0))/1000000</f>
        <v>5.6414079854399493</v>
      </c>
      <c r="E96" s="36"/>
      <c r="F96" s="49" t="s">
        <v>89</v>
      </c>
      <c r="G96" s="49" t="s">
        <v>88</v>
      </c>
      <c r="H96" s="56">
        <f>INDEX(Saturations!$G$2:$U$136,MATCH(LEFT(F$1,2)&amp;F96&amp;G96,Saturations!$A$2:$A$136,0),MATCH(H75,Saturations!$G$1:$U$1,0))</f>
        <v>1</v>
      </c>
      <c r="I96" s="57">
        <f>INDEX(Usage!$G$2:$V$136,MATCH(LEFT(F$1,2)&amp;F96&amp;G96,Usage!$A$2:$A$136,0),MATCH(H75,Usage!$G$1:$V$1,0))/1000000</f>
        <v>1.58578664301558</v>
      </c>
      <c r="J96" s="36"/>
      <c r="K96" s="49" t="s">
        <v>89</v>
      </c>
      <c r="L96" s="49" t="s">
        <v>88</v>
      </c>
      <c r="M96" s="56">
        <f>INDEX(Saturations!$G$2:$U$136,MATCH(LEFT(K$1,2)&amp;K96&amp;L96,Saturations!$A$2:$A$136,0),MATCH(M75,Saturations!$G$1:$U$1,0))</f>
        <v>1</v>
      </c>
      <c r="N96" s="57">
        <f>INDEX(Usage!$G$2:$V$136,MATCH(LEFT(K$1,2)&amp;K96&amp;L96,Usage!$A$2:$A$136,0),MATCH(M75,Usage!$G$1:$V$1,0))/1000000</f>
        <v>0.32048610083188384</v>
      </c>
      <c r="O96" s="36"/>
      <c r="P96" s="49" t="s">
        <v>89</v>
      </c>
      <c r="Q96" s="49" t="s">
        <v>88</v>
      </c>
      <c r="R96" s="56">
        <f>INDEX(Saturations!$G$2:$U$136,MATCH(LEFT(P$1,2)&amp;P96&amp;Q96,Saturations!$A$2:$A$136,0),MATCH(R75,Saturations!$G$1:$U$1,0))</f>
        <v>1</v>
      </c>
      <c r="S96" s="57">
        <f>INDEX(Usage!$G$2:$V$136,MATCH(LEFT(P$1,2)&amp;P96&amp;Q96,Usage!$A$2:$A$136,0),MATCH(R75,Usage!$G$1:$V$1,0))/1000000</f>
        <v>1.8996610141113464</v>
      </c>
      <c r="T96" s="36"/>
      <c r="U96" s="49" t="s">
        <v>89</v>
      </c>
      <c r="V96" s="49" t="s">
        <v>88</v>
      </c>
      <c r="W96" s="56">
        <f>INDEX(Saturations!$G$2:$U$136,MATCH(LEFT(U$1,2)&amp;U96&amp;V96,Saturations!$A$2:$A$136,0),MATCH(W75,Saturations!$G$1:$U$1,0))</f>
        <v>1</v>
      </c>
      <c r="X96" s="57">
        <f>INDEX(Usage!$G$2:$V$136,MATCH(LEFT(U$1,2)&amp;U96&amp;V96,Usage!$A$2:$A$136,0),MATCH(W75,Usage!$G$1:$V$1,0))/1000000</f>
        <v>0.40165309595730886</v>
      </c>
      <c r="Y96" s="36"/>
    </row>
    <row r="97" spans="1:25" x14ac:dyDescent="0.25">
      <c r="A97" s="49" t="s">
        <v>93</v>
      </c>
      <c r="B97" s="49" t="s">
        <v>94</v>
      </c>
      <c r="C97" s="56">
        <f>INDEX(Saturations!$G$2:$U$136,MATCH(LEFT(A$1,2)&amp;A97&amp;B97,Saturations!$A$2:$A$136,0),MATCH(C75,Saturations!$G$1:$U$1,0))</f>
        <v>1</v>
      </c>
      <c r="D97" s="57">
        <f>INDEX(Usage!$G$2:$V$136,MATCH(LEFT(A$1,2)&amp;A97&amp;B97,Usage!$A$2:$A$136,0),MATCH(C75,Usage!$G$1:$V$1,0))/1000000</f>
        <v>46.606216042269445</v>
      </c>
      <c r="E97" s="36"/>
      <c r="F97" s="49" t="s">
        <v>93</v>
      </c>
      <c r="G97" s="49" t="s">
        <v>94</v>
      </c>
      <c r="H97" s="56">
        <f>INDEX(Saturations!$G$2:$U$136,MATCH(LEFT(F$1,2)&amp;F97&amp;G97,Saturations!$A$2:$A$136,0),MATCH(H75,Saturations!$G$1:$U$1,0))</f>
        <v>1</v>
      </c>
      <c r="I97" s="57">
        <f>INDEX(Usage!$G$2:$V$136,MATCH(LEFT(F$1,2)&amp;F97&amp;G97,Usage!$A$2:$A$136,0),MATCH(H75,Usage!$G$1:$V$1,0))/1000000</f>
        <v>10.828847199452451</v>
      </c>
      <c r="J97" s="36"/>
      <c r="K97" s="49" t="s">
        <v>93</v>
      </c>
      <c r="L97" s="49" t="s">
        <v>94</v>
      </c>
      <c r="M97" s="56">
        <f>INDEX(Saturations!$G$2:$U$136,MATCH(LEFT(K$1,2)&amp;K97&amp;L97,Saturations!$A$2:$A$136,0),MATCH(M75,Saturations!$G$1:$U$1,0))</f>
        <v>1</v>
      </c>
      <c r="N97" s="57">
        <f>INDEX(Usage!$G$2:$V$136,MATCH(LEFT(K$1,2)&amp;K97&amp;L97,Usage!$A$2:$A$136,0),MATCH(M75,Usage!$G$1:$V$1,0))/1000000</f>
        <v>2.3621459711567647</v>
      </c>
      <c r="O97" s="36"/>
      <c r="P97" s="49" t="s">
        <v>93</v>
      </c>
      <c r="Q97" s="49" t="s">
        <v>94</v>
      </c>
      <c r="R97" s="56">
        <f>INDEX(Saturations!$G$2:$U$136,MATCH(LEFT(P$1,2)&amp;P97&amp;Q97,Saturations!$A$2:$A$136,0),MATCH(R75,Saturations!$G$1:$U$1,0))</f>
        <v>1</v>
      </c>
      <c r="S97" s="57">
        <f>INDEX(Usage!$G$2:$V$136,MATCH(LEFT(P$1,2)&amp;P97&amp;Q97,Usage!$A$2:$A$136,0),MATCH(R75,Usage!$G$1:$V$1,0))/1000000</f>
        <v>15.693956519233298</v>
      </c>
      <c r="T97" s="36"/>
      <c r="U97" s="49" t="s">
        <v>93</v>
      </c>
      <c r="V97" s="49" t="s">
        <v>94</v>
      </c>
      <c r="W97" s="56">
        <f>INDEX(Saturations!$G$2:$U$136,MATCH(LEFT(U$1,2)&amp;U97&amp;V97,Saturations!$A$2:$A$136,0),MATCH(W75,Saturations!$G$1:$U$1,0))</f>
        <v>1</v>
      </c>
      <c r="X97" s="57">
        <f>INDEX(Usage!$G$2:$V$136,MATCH(LEFT(U$1,2)&amp;U97&amp;V97,Usage!$A$2:$A$136,0),MATCH(W75,Usage!$G$1:$V$1,0))/1000000</f>
        <v>2.7427649378088352</v>
      </c>
      <c r="Y97" s="36"/>
    </row>
    <row r="98" spans="1:25" x14ac:dyDescent="0.25">
      <c r="A98" s="49" t="s">
        <v>93</v>
      </c>
      <c r="B98" s="49" t="s">
        <v>95</v>
      </c>
      <c r="C98" s="56">
        <f>INDEX(Saturations!$G$2:$U$136,MATCH(LEFT(A$1,2)&amp;A98&amp;B98,Saturations!$A$2:$A$136,0),MATCH(C75,Saturations!$G$1:$U$1,0))</f>
        <v>1</v>
      </c>
      <c r="D98" s="57">
        <f>INDEX(Usage!$G$2:$V$136,MATCH(LEFT(A$1,2)&amp;A98&amp;B98,Usage!$A$2:$A$136,0),MATCH(C75,Usage!$G$1:$V$1,0))/1000000</f>
        <v>21.618210429378781</v>
      </c>
      <c r="E98" s="36"/>
      <c r="F98" s="49" t="s">
        <v>93</v>
      </c>
      <c r="G98" s="49" t="s">
        <v>95</v>
      </c>
      <c r="H98" s="56">
        <f>INDEX(Saturations!$G$2:$U$136,MATCH(LEFT(F$1,2)&amp;F98&amp;G98,Saturations!$A$2:$A$136,0),MATCH(H75,Saturations!$G$1:$U$1,0))</f>
        <v>1</v>
      </c>
      <c r="I98" s="57">
        <f>INDEX(Usage!$G$2:$V$136,MATCH(LEFT(F$1,2)&amp;F98&amp;G98,Usage!$A$2:$A$136,0),MATCH(H75,Usage!$G$1:$V$1,0))/1000000</f>
        <v>5.0229415160637618</v>
      </c>
      <c r="J98" s="36"/>
      <c r="K98" s="49" t="s">
        <v>93</v>
      </c>
      <c r="L98" s="49" t="s">
        <v>95</v>
      </c>
      <c r="M98" s="56">
        <f>INDEX(Saturations!$G$2:$U$136,MATCH(LEFT(K$1,2)&amp;K98&amp;L98,Saturations!$A$2:$A$136,0),MATCH(M75,Saturations!$G$1:$U$1,0))</f>
        <v>1</v>
      </c>
      <c r="N98" s="57">
        <f>INDEX(Usage!$G$2:$V$136,MATCH(LEFT(K$1,2)&amp;K98&amp;L98,Usage!$A$2:$A$136,0),MATCH(M75,Usage!$G$1:$V$1,0))/1000000</f>
        <v>1.0956772080158268</v>
      </c>
      <c r="O98" s="36"/>
      <c r="P98" s="49" t="s">
        <v>93</v>
      </c>
      <c r="Q98" s="49" t="s">
        <v>95</v>
      </c>
      <c r="R98" s="56">
        <f>INDEX(Saturations!$G$2:$U$136,MATCH(LEFT(P$1,2)&amp;P98&amp;Q98,Saturations!$A$2:$A$136,0),MATCH(R75,Saturations!$G$1:$U$1,0))</f>
        <v>1</v>
      </c>
      <c r="S98" s="57">
        <f>INDEX(Usage!$G$2:$V$136,MATCH(LEFT(P$1,2)&amp;P98&amp;Q98,Usage!$A$2:$A$136,0),MATCH(R75,Usage!$G$1:$V$1,0))/1000000</f>
        <v>7.2796138222120641</v>
      </c>
      <c r="T98" s="36"/>
      <c r="U98" s="49" t="s">
        <v>93</v>
      </c>
      <c r="V98" s="49" t="s">
        <v>95</v>
      </c>
      <c r="W98" s="56">
        <f>INDEX(Saturations!$G$2:$U$136,MATCH(LEFT(U$1,2)&amp;U98&amp;V98,Saturations!$A$2:$A$136,0),MATCH(W75,Saturations!$G$1:$U$1,0))</f>
        <v>1</v>
      </c>
      <c r="X98" s="57">
        <f>INDEX(Usage!$G$2:$V$136,MATCH(LEFT(U$1,2)&amp;U98&amp;V98,Usage!$A$2:$A$136,0),MATCH(W75,Usage!$G$1:$V$1,0))/1000000</f>
        <v>1.2722266388263976</v>
      </c>
      <c r="Y98" s="36"/>
    </row>
    <row r="99" spans="1:25" x14ac:dyDescent="0.25">
      <c r="A99" s="49" t="s">
        <v>93</v>
      </c>
      <c r="B99" s="49" t="s">
        <v>96</v>
      </c>
      <c r="C99" s="56">
        <f>INDEX(Saturations!$G$2:$U$136,MATCH(LEFT(A$1,2)&amp;A99&amp;B99,Saturations!$A$2:$A$136,0),MATCH(C75,Saturations!$G$1:$U$1,0))</f>
        <v>1</v>
      </c>
      <c r="D99" s="57">
        <f>INDEX(Usage!$G$2:$V$136,MATCH(LEFT(A$1,2)&amp;A99&amp;B99,Usage!$A$2:$A$136,0),MATCH(C75,Usage!$G$1:$V$1,0))/1000000</f>
        <v>63.264886450863237</v>
      </c>
      <c r="E99" s="36"/>
      <c r="F99" s="49" t="s">
        <v>93</v>
      </c>
      <c r="G99" s="49" t="s">
        <v>96</v>
      </c>
      <c r="H99" s="56">
        <f>INDEX(Saturations!$G$2:$U$136,MATCH(LEFT(F$1,2)&amp;F99&amp;G99,Saturations!$A$2:$A$136,0),MATCH(H75,Saturations!$G$1:$U$1,0))</f>
        <v>1</v>
      </c>
      <c r="I99" s="57">
        <f>INDEX(Usage!$G$2:$V$136,MATCH(LEFT(F$1,2)&amp;F99&amp;G99,Usage!$A$2:$A$136,0),MATCH(H75,Usage!$G$1:$V$1,0))/1000000</f>
        <v>14.699450988378246</v>
      </c>
      <c r="J99" s="36"/>
      <c r="K99" s="49" t="s">
        <v>93</v>
      </c>
      <c r="L99" s="49" t="s">
        <v>96</v>
      </c>
      <c r="M99" s="56">
        <f>INDEX(Saturations!$G$2:$U$136,MATCH(LEFT(K$1,2)&amp;K99&amp;L99,Saturations!$A$2:$A$136,0),MATCH(M75,Saturations!$G$1:$U$1,0))</f>
        <v>1</v>
      </c>
      <c r="N99" s="57">
        <f>INDEX(Usage!$G$2:$V$136,MATCH(LEFT(K$1,2)&amp;K99&amp;L99,Usage!$A$2:$A$136,0),MATCH(M75,Usage!$G$1:$V$1,0))/1000000</f>
        <v>3.2064584799173899</v>
      </c>
      <c r="O99" s="36"/>
      <c r="P99" s="49" t="s">
        <v>93</v>
      </c>
      <c r="Q99" s="49" t="s">
        <v>96</v>
      </c>
      <c r="R99" s="56">
        <f>INDEX(Saturations!$G$2:$U$136,MATCH(LEFT(P$1,2)&amp;P99&amp;Q99,Saturations!$A$2:$A$136,0),MATCH(R75,Saturations!$G$1:$U$1,0))</f>
        <v>1</v>
      </c>
      <c r="S99" s="57">
        <f>INDEX(Usage!$G$2:$V$136,MATCH(LEFT(P$1,2)&amp;P99&amp;Q99,Usage!$A$2:$A$136,0),MATCH(R75,Usage!$G$1:$V$1,0))/1000000</f>
        <v>21.303518317247455</v>
      </c>
      <c r="T99" s="36"/>
      <c r="U99" s="49" t="s">
        <v>93</v>
      </c>
      <c r="V99" s="49" t="s">
        <v>96</v>
      </c>
      <c r="W99" s="56">
        <f>INDEX(Saturations!$G$2:$U$136,MATCH(LEFT(U$1,2)&amp;U99&amp;V99,Saturations!$A$2:$A$136,0),MATCH(W75,Saturations!$G$1:$U$1,0))</f>
        <v>1</v>
      </c>
      <c r="X99" s="57">
        <f>INDEX(Usage!$G$2:$V$136,MATCH(LEFT(U$1,2)&amp;U99&amp;V99,Usage!$A$2:$A$136,0),MATCH(W75,Usage!$G$1:$V$1,0))/1000000</f>
        <v>3.7231238037971268</v>
      </c>
      <c r="Y99" s="36"/>
    </row>
    <row r="100" spans="1:25" x14ac:dyDescent="0.25">
      <c r="A100" s="49" t="s">
        <v>93</v>
      </c>
      <c r="B100" s="49" t="s">
        <v>97</v>
      </c>
      <c r="C100" s="56">
        <f>INDEX(Saturations!$G$2:$U$136,MATCH(LEFT(A$1,2)&amp;A100&amp;B100,Saturations!$A$2:$A$136,0),MATCH(C75,Saturations!$G$1:$U$1,0))</f>
        <v>1</v>
      </c>
      <c r="D100" s="57">
        <f>INDEX(Usage!$G$2:$V$136,MATCH(LEFT(A$1,2)&amp;A100&amp;B100,Usage!$A$2:$A$136,0),MATCH(C75,Usage!$G$1:$V$1,0))/1000000</f>
        <v>94.007304503175448</v>
      </c>
      <c r="E100" s="36"/>
      <c r="F100" s="49" t="s">
        <v>93</v>
      </c>
      <c r="G100" s="49" t="s">
        <v>97</v>
      </c>
      <c r="H100" s="56">
        <f>INDEX(Saturations!$G$2:$U$136,MATCH(LEFT(F$1,2)&amp;F100&amp;G100,Saturations!$A$2:$A$136,0),MATCH(H75,Saturations!$G$1:$U$1,0))</f>
        <v>1</v>
      </c>
      <c r="I100" s="57">
        <f>INDEX(Usage!$G$2:$V$136,MATCH(LEFT(F$1,2)&amp;F100&amp;G100,Usage!$A$2:$A$136,0),MATCH(H75,Usage!$G$1:$V$1,0))/1000000</f>
        <v>21.842381178811419</v>
      </c>
      <c r="J100" s="36"/>
      <c r="K100" s="49" t="s">
        <v>93</v>
      </c>
      <c r="L100" s="49" t="s">
        <v>97</v>
      </c>
      <c r="M100" s="56">
        <f>INDEX(Saturations!$G$2:$U$136,MATCH(LEFT(K$1,2)&amp;K100&amp;L100,Saturations!$A$2:$A$136,0),MATCH(M75,Saturations!$G$1:$U$1,0))</f>
        <v>1</v>
      </c>
      <c r="N100" s="57">
        <f>INDEX(Usage!$G$2:$V$136,MATCH(LEFT(K$1,2)&amp;K100&amp;L100,Usage!$A$2:$A$136,0),MATCH(M75,Usage!$G$1:$V$1,0))/1000000</f>
        <v>4.7645785143785737</v>
      </c>
      <c r="O100" s="36"/>
      <c r="P100" s="49" t="s">
        <v>93</v>
      </c>
      <c r="Q100" s="49" t="s">
        <v>97</v>
      </c>
      <c r="R100" s="56">
        <f>INDEX(Saturations!$G$2:$U$136,MATCH(LEFT(P$1,2)&amp;P100&amp;Q100,Saturations!$A$2:$A$136,0),MATCH(R75,Saturations!$G$1:$U$1,0))</f>
        <v>1</v>
      </c>
      <c r="S100" s="57">
        <f>INDEX(Usage!$G$2:$V$136,MATCH(LEFT(P$1,2)&amp;P100&amp;Q100,Usage!$A$2:$A$136,0),MATCH(R75,Usage!$G$1:$V$1,0))/1000000</f>
        <v>31.655574613160965</v>
      </c>
      <c r="T100" s="36"/>
      <c r="U100" s="49" t="s">
        <v>93</v>
      </c>
      <c r="V100" s="49" t="s">
        <v>97</v>
      </c>
      <c r="W100" s="56">
        <f>INDEX(Saturations!$G$2:$U$136,MATCH(LEFT(U$1,2)&amp;U100&amp;V100,Saturations!$A$2:$A$136,0),MATCH(W75,Saturations!$G$1:$U$1,0))</f>
        <v>1</v>
      </c>
      <c r="X100" s="57">
        <f>INDEX(Usage!$G$2:$V$136,MATCH(LEFT(U$1,2)&amp;U100&amp;V100,Usage!$A$2:$A$136,0),MATCH(W75,Usage!$G$1:$V$1,0))/1000000</f>
        <v>5.5323079319587034</v>
      </c>
      <c r="Y100" s="36"/>
    </row>
    <row r="101" spans="1:25" x14ac:dyDescent="0.25">
      <c r="A101" s="49" t="s">
        <v>93</v>
      </c>
      <c r="B101" s="49" t="s">
        <v>98</v>
      </c>
      <c r="C101" s="56">
        <f>INDEX(Saturations!$G$2:$U$136,MATCH(LEFT(A$1,2)&amp;A101&amp;B101,Saturations!$A$2:$A$136,0),MATCH(C75,Saturations!$G$1:$U$1,0))</f>
        <v>1</v>
      </c>
      <c r="D101" s="57">
        <f>INDEX(Usage!$G$2:$V$136,MATCH(LEFT(A$1,2)&amp;A101&amp;B101,Usage!$A$2:$A$136,0),MATCH(C75,Usage!$G$1:$V$1,0))/1000000</f>
        <v>9.9666564188114126</v>
      </c>
      <c r="E101" s="36"/>
      <c r="F101" s="49" t="s">
        <v>93</v>
      </c>
      <c r="G101" s="49" t="s">
        <v>98</v>
      </c>
      <c r="H101" s="56">
        <f>INDEX(Saturations!$G$2:$U$136,MATCH(LEFT(F$1,2)&amp;F101&amp;G101,Saturations!$A$2:$A$136,0),MATCH(H75,Saturations!$G$1:$U$1,0))</f>
        <v>1</v>
      </c>
      <c r="I101" s="57">
        <f>INDEX(Usage!$G$2:$V$136,MATCH(LEFT(F$1,2)&amp;F101&amp;G101,Usage!$A$2:$A$136,0),MATCH(H75,Usage!$G$1:$V$1,0))/1000000</f>
        <v>2.3157297162006487</v>
      </c>
      <c r="J101" s="36"/>
      <c r="K101" s="49" t="s">
        <v>93</v>
      </c>
      <c r="L101" s="49" t="s">
        <v>98</v>
      </c>
      <c r="M101" s="56">
        <f>INDEX(Saturations!$G$2:$U$136,MATCH(LEFT(K$1,2)&amp;K101&amp;L101,Saturations!$A$2:$A$136,0),MATCH(M75,Saturations!$G$1:$U$1,0))</f>
        <v>1</v>
      </c>
      <c r="N101" s="57">
        <f>INDEX(Usage!$G$2:$V$136,MATCH(LEFT(K$1,2)&amp;K101&amp;L101,Usage!$A$2:$A$136,0),MATCH(M75,Usage!$G$1:$V$1,0))/1000000</f>
        <v>0.50514071522663551</v>
      </c>
      <c r="O101" s="36"/>
      <c r="P101" s="49" t="s">
        <v>93</v>
      </c>
      <c r="Q101" s="49" t="s">
        <v>98</v>
      </c>
      <c r="R101" s="56">
        <f>INDEX(Saturations!$G$2:$U$136,MATCH(LEFT(P$1,2)&amp;P101&amp;Q101,Saturations!$A$2:$A$136,0),MATCH(R75,Saturations!$G$1:$U$1,0))</f>
        <v>1</v>
      </c>
      <c r="S101" s="57">
        <f>INDEX(Usage!$G$2:$V$136,MATCH(LEFT(P$1,2)&amp;P101&amp;Q101,Usage!$A$2:$A$136,0),MATCH(R75,Usage!$G$1:$V$1,0))/1000000</f>
        <v>3.3561246924037382</v>
      </c>
      <c r="T101" s="36"/>
      <c r="U101" s="49" t="s">
        <v>93</v>
      </c>
      <c r="V101" s="49" t="s">
        <v>98</v>
      </c>
      <c r="W101" s="56">
        <f>INDEX(Saturations!$G$2:$U$136,MATCH(LEFT(U$1,2)&amp;U101&amp;V101,Saturations!$A$2:$A$136,0),MATCH(W75,Saturations!$G$1:$U$1,0))</f>
        <v>1</v>
      </c>
      <c r="X101" s="57">
        <f>INDEX(Usage!$G$2:$V$136,MATCH(LEFT(U$1,2)&amp;U101&amp;V101,Usage!$A$2:$A$136,0),MATCH(W75,Usage!$G$1:$V$1,0))/1000000</f>
        <v>0.58653540437418872</v>
      </c>
      <c r="Y101" s="36"/>
    </row>
    <row r="102" spans="1:25" x14ac:dyDescent="0.25">
      <c r="A102" s="49" t="s">
        <v>99</v>
      </c>
      <c r="B102" s="49" t="s">
        <v>3</v>
      </c>
      <c r="C102" s="56">
        <f>INDEX(Saturations!$G$2:$U$136,MATCH(LEFT(A$1,2)&amp;A102&amp;B102,Saturations!$A$2:$A$136,0),MATCH(C75,Saturations!$G$1:$U$1,0))</f>
        <v>1</v>
      </c>
      <c r="D102" s="57">
        <f>INDEX(Usage!$G$2:$V$136,MATCH(LEFT(A$1,2)&amp;A102&amp;B102,Usage!$A$2:$A$136,0),MATCH(C75,Usage!$G$1:$V$1,0))/1000000</f>
        <v>23.304561173312035</v>
      </c>
      <c r="E102" s="36"/>
      <c r="F102" s="49" t="s">
        <v>99</v>
      </c>
      <c r="G102" s="49" t="s">
        <v>3</v>
      </c>
      <c r="H102" s="56">
        <f>INDEX(Saturations!$G$2:$U$136,MATCH(LEFT(F$1,2)&amp;F102&amp;G102,Saturations!$A$2:$A$136,0),MATCH(H75,Saturations!$G$1:$U$1,0))</f>
        <v>1</v>
      </c>
      <c r="I102" s="57">
        <f>INDEX(Usage!$G$2:$V$136,MATCH(LEFT(F$1,2)&amp;F102&amp;G102,Usage!$A$2:$A$136,0),MATCH(H75,Usage!$G$1:$V$1,0))/1000000</f>
        <v>3.0876396216008648</v>
      </c>
      <c r="J102" s="36"/>
      <c r="K102" s="49" t="s">
        <v>99</v>
      </c>
      <c r="L102" s="49" t="s">
        <v>3</v>
      </c>
      <c r="M102" s="56">
        <f>INDEX(Saturations!$G$2:$U$136,MATCH(LEFT(K$1,2)&amp;K102&amp;L102,Saturations!$A$2:$A$136,0),MATCH(M75,Saturations!$G$1:$U$1,0))</f>
        <v>1</v>
      </c>
      <c r="N102" s="57">
        <f>INDEX(Usage!$G$2:$V$136,MATCH(LEFT(K$1,2)&amp;K102&amp;L102,Usage!$A$2:$A$136,0),MATCH(M75,Usage!$G$1:$V$1,0))/1000000</f>
        <v>1.1811466357875733</v>
      </c>
      <c r="O102" s="36"/>
      <c r="P102" s="49" t="s">
        <v>99</v>
      </c>
      <c r="Q102" s="49" t="s">
        <v>3</v>
      </c>
      <c r="R102" s="56">
        <f>INDEX(Saturations!$G$2:$U$136,MATCH(LEFT(P$1,2)&amp;P102&amp;Q102,Saturations!$A$2:$A$136,0),MATCH(R75,Saturations!$G$1:$U$1,0))</f>
        <v>1</v>
      </c>
      <c r="S102" s="57">
        <f>INDEX(Usage!$G$2:$V$136,MATCH(LEFT(P$1,2)&amp;P102&amp;Q102,Usage!$A$2:$A$136,0),MATCH(R75,Usage!$G$1:$V$1,0))/1000000</f>
        <v>7.8474675872004598</v>
      </c>
      <c r="T102" s="36"/>
      <c r="U102" s="49" t="s">
        <v>99</v>
      </c>
      <c r="V102" s="49" t="s">
        <v>3</v>
      </c>
      <c r="W102" s="56">
        <f>INDEX(Saturations!$G$2:$U$136,MATCH(LEFT(U$1,2)&amp;U102&amp;V102,Saturations!$A$2:$A$136,0),MATCH(W75,Saturations!$G$1:$U$1,0))</f>
        <v>1</v>
      </c>
      <c r="X102" s="57">
        <f>INDEX(Usage!$G$2:$V$136,MATCH(LEFT(U$1,2)&amp;U102&amp;V102,Usage!$A$2:$A$136,0),MATCH(W75,Usage!$G$1:$V$1,0))/1000000</f>
        <v>0.78204720583225151</v>
      </c>
      <c r="Y102" s="36"/>
    </row>
    <row r="103" spans="1:25" x14ac:dyDescent="0.25">
      <c r="A103" s="49" t="s">
        <v>99</v>
      </c>
      <c r="B103" s="49" t="s">
        <v>100</v>
      </c>
      <c r="C103" s="56">
        <f>INDEX(Saturations!$G$2:$U$136,MATCH(LEFT(A$1,2)&amp;A103&amp;B103,Saturations!$A$2:$A$136,0),MATCH(C75,Saturations!$G$1:$U$1,0))</f>
        <v>1</v>
      </c>
      <c r="D103" s="57">
        <f>INDEX(Usage!$G$2:$V$136,MATCH(LEFT(A$1,2)&amp;A103&amp;B103,Usage!$A$2:$A$136,0),MATCH(C75,Usage!$G$1:$V$1,0))/1000000</f>
        <v>94.478857507638494</v>
      </c>
      <c r="E103" s="36"/>
      <c r="F103" s="49" t="s">
        <v>99</v>
      </c>
      <c r="G103" s="49" t="s">
        <v>100</v>
      </c>
      <c r="H103" s="56">
        <f>INDEX(Saturations!$G$2:$U$136,MATCH(LEFT(F$1,2)&amp;F103&amp;G103,Saturations!$A$2:$A$136,0),MATCH(H75,Saturations!$G$1:$U$1,0))</f>
        <v>1</v>
      </c>
      <c r="I103" s="57">
        <f>INDEX(Usage!$G$2:$V$136,MATCH(LEFT(F$1,2)&amp;F103&amp;G103,Usage!$A$2:$A$136,0),MATCH(H75,Usage!$G$1:$V$1,0))/1000000</f>
        <v>55.643838760363842</v>
      </c>
      <c r="J103" s="36"/>
      <c r="K103" s="49" t="s">
        <v>99</v>
      </c>
      <c r="L103" s="49" t="s">
        <v>100</v>
      </c>
      <c r="M103" s="56">
        <f>INDEX(Saturations!$G$2:$U$136,MATCH(LEFT(K$1,2)&amp;K103&amp;L103,Saturations!$A$2:$A$136,0),MATCH(M75,Saturations!$G$1:$U$1,0))</f>
        <v>1</v>
      </c>
      <c r="N103" s="57">
        <f>INDEX(Usage!$G$2:$V$136,MATCH(LEFT(K$1,2)&amp;K103&amp;L103,Usage!$A$2:$A$136,0),MATCH(M75,Usage!$G$1:$V$1,0))/1000000</f>
        <v>4.7884782669066297</v>
      </c>
      <c r="O103" s="36"/>
      <c r="P103" s="49" t="s">
        <v>99</v>
      </c>
      <c r="Q103" s="49" t="s">
        <v>100</v>
      </c>
      <c r="R103" s="56">
        <f>INDEX(Saturations!$G$2:$U$136,MATCH(LEFT(P$1,2)&amp;P103&amp;Q103,Saturations!$A$2:$A$136,0),MATCH(R75,Saturations!$G$1:$U$1,0))</f>
        <v>1</v>
      </c>
      <c r="S103" s="57">
        <f>INDEX(Usage!$G$2:$V$136,MATCH(LEFT(P$1,2)&amp;P103&amp;Q103,Usage!$A$2:$A$136,0),MATCH(R75,Usage!$G$1:$V$1,0))/1000000</f>
        <v>31.814363139177434</v>
      </c>
      <c r="T103" s="36"/>
      <c r="U103" s="49" t="s">
        <v>99</v>
      </c>
      <c r="V103" s="49" t="s">
        <v>100</v>
      </c>
      <c r="W103" s="56">
        <f>INDEX(Saturations!$G$2:$U$136,MATCH(LEFT(U$1,2)&amp;U103&amp;V103,Saturations!$A$2:$A$136,0),MATCH(W75,Saturations!$G$1:$U$1,0))</f>
        <v>1</v>
      </c>
      <c r="X103" s="57">
        <f>INDEX(Usage!$G$2:$V$136,MATCH(LEFT(U$1,2)&amp;U103&amp;V103,Usage!$A$2:$A$136,0),MATCH(W75,Usage!$G$1:$V$1,0))/1000000</f>
        <v>14.093648857168393</v>
      </c>
      <c r="Y103" s="36"/>
    </row>
    <row r="104" spans="1:25" x14ac:dyDescent="0.25">
      <c r="A104" s="49" t="s">
        <v>99</v>
      </c>
      <c r="B104" s="49" t="s">
        <v>101</v>
      </c>
      <c r="C104" s="56">
        <f>INDEX(Saturations!$G$2:$U$136,MATCH(LEFT(A$1,2)&amp;A104&amp;B104,Saturations!$A$2:$A$136,0),MATCH(C75,Saturations!$G$1:$U$1,0))</f>
        <v>1</v>
      </c>
      <c r="D104" s="57">
        <f>INDEX(Usage!$G$2:$V$136,MATCH(LEFT(A$1,2)&amp;A104&amp;B104,Usage!$A$2:$A$136,0),MATCH(C75,Usage!$G$1:$V$1,0))/1000000</f>
        <v>47.27696728676392</v>
      </c>
      <c r="E104" s="36"/>
      <c r="F104" s="49" t="s">
        <v>99</v>
      </c>
      <c r="G104" s="49" t="s">
        <v>101</v>
      </c>
      <c r="H104" s="56">
        <f>INDEX(Saturations!$G$2:$U$136,MATCH(LEFT(F$1,2)&amp;F104&amp;G104,Saturations!$A$2:$A$136,0),MATCH(H75,Saturations!$G$1:$U$1,0))</f>
        <v>1</v>
      </c>
      <c r="I104" s="57">
        <f>INDEX(Usage!$G$2:$V$136,MATCH(LEFT(F$1,2)&amp;F104&amp;G104,Usage!$A$2:$A$136,0),MATCH(H75,Usage!$G$1:$V$1,0))/1000000</f>
        <v>27.844027904031346</v>
      </c>
      <c r="J104" s="36"/>
      <c r="K104" s="49" t="s">
        <v>99</v>
      </c>
      <c r="L104" s="49" t="s">
        <v>101</v>
      </c>
      <c r="M104" s="56">
        <f>INDEX(Saturations!$G$2:$U$136,MATCH(LEFT(K$1,2)&amp;K104&amp;L104,Saturations!$A$2:$A$136,0),MATCH(M75,Saturations!$G$1:$U$1,0))</f>
        <v>1</v>
      </c>
      <c r="N104" s="57">
        <f>INDEX(Usage!$G$2:$V$136,MATCH(LEFT(K$1,2)&amp;K104&amp;L104,Usage!$A$2:$A$136,0),MATCH(M75,Usage!$G$1:$V$1,0))/1000000</f>
        <v>2.3961417014343316</v>
      </c>
      <c r="O104" s="36"/>
      <c r="P104" s="49" t="s">
        <v>99</v>
      </c>
      <c r="Q104" s="49" t="s">
        <v>101</v>
      </c>
      <c r="R104" s="56">
        <f>INDEX(Saturations!$G$2:$U$136,MATCH(LEFT(P$1,2)&amp;P104&amp;Q104,Saturations!$A$2:$A$136,0),MATCH(R75,Saturations!$G$1:$U$1,0))</f>
        <v>1</v>
      </c>
      <c r="S104" s="57">
        <f>INDEX(Usage!$G$2:$V$136,MATCH(LEFT(P$1,2)&amp;P104&amp;Q104,Usage!$A$2:$A$136,0),MATCH(R75,Usage!$G$1:$V$1,0))/1000000</f>
        <v>15.919822117435279</v>
      </c>
      <c r="T104" s="36"/>
      <c r="U104" s="49" t="s">
        <v>99</v>
      </c>
      <c r="V104" s="49" t="s">
        <v>101</v>
      </c>
      <c r="W104" s="56">
        <f>INDEX(Saturations!$G$2:$U$136,MATCH(LEFT(U$1,2)&amp;U104&amp;V104,Saturations!$A$2:$A$136,0),MATCH(W75,Saturations!$G$1:$U$1,0))</f>
        <v>1</v>
      </c>
      <c r="X104" s="57">
        <f>INDEX(Usage!$G$2:$V$136,MATCH(LEFT(U$1,2)&amp;U104&amp;V104,Usage!$A$2:$A$136,0),MATCH(W75,Usage!$G$1:$V$1,0))/1000000</f>
        <v>7.0524241459801527</v>
      </c>
      <c r="Y104" s="36"/>
    </row>
    <row r="105" spans="1:25" x14ac:dyDescent="0.25">
      <c r="A105" s="49" t="s">
        <v>99</v>
      </c>
      <c r="B105" s="49" t="s">
        <v>102</v>
      </c>
      <c r="C105" s="56">
        <f>INDEX(Saturations!$G$2:$U$136,MATCH(LEFT(A$1,2)&amp;A105&amp;B105,Saturations!$A$2:$A$136,0),MATCH(C75,Saturations!$G$1:$U$1,0))</f>
        <v>1</v>
      </c>
      <c r="D105" s="57">
        <f>INDEX(Usage!$G$2:$V$136,MATCH(LEFT(A$1,2)&amp;A105&amp;B105,Usage!$A$2:$A$136,0),MATCH(C75,Usage!$G$1:$V$1,0))/1000000</f>
        <v>1.2052860965813952</v>
      </c>
      <c r="E105" s="36"/>
      <c r="F105" s="49" t="s">
        <v>99</v>
      </c>
      <c r="G105" s="49" t="s">
        <v>102</v>
      </c>
      <c r="H105" s="56">
        <f>INDEX(Saturations!$G$2:$U$136,MATCH(LEFT(F$1,2)&amp;F105&amp;G105,Saturations!$A$2:$A$136,0),MATCH(H75,Saturations!$G$1:$U$1,0))</f>
        <v>1</v>
      </c>
      <c r="I105" s="57">
        <f>INDEX(Usage!$G$2:$V$136,MATCH(LEFT(F$1,2)&amp;F105&amp;G105,Usage!$A$2:$A$136,0),MATCH(H75,Usage!$G$1:$V$1,0))/1000000</f>
        <v>0.38555604874432275</v>
      </c>
      <c r="J105" s="36"/>
      <c r="K105" s="49" t="s">
        <v>99</v>
      </c>
      <c r="L105" s="49" t="s">
        <v>102</v>
      </c>
      <c r="M105" s="56">
        <f>INDEX(Saturations!$G$2:$U$136,MATCH(LEFT(K$1,2)&amp;K105&amp;L105,Saturations!$A$2:$A$136,0),MATCH(M75,Saturations!$G$1:$U$1,0))</f>
        <v>1</v>
      </c>
      <c r="N105" s="57">
        <f>INDEX(Usage!$G$2:$V$136,MATCH(LEFT(K$1,2)&amp;K105&amp;L105,Usage!$A$2:$A$136,0),MATCH(M75,Usage!$G$1:$V$1,0))/1000000</f>
        <v>6.1087596009701074E-2</v>
      </c>
      <c r="O105" s="36"/>
      <c r="P105" s="49" t="s">
        <v>99</v>
      </c>
      <c r="Q105" s="49" t="s">
        <v>102</v>
      </c>
      <c r="R105" s="56">
        <f>INDEX(Saturations!$G$2:$U$136,MATCH(LEFT(P$1,2)&amp;P105&amp;Q105,Saturations!$A$2:$A$136,0),MATCH(R75,Saturations!$G$1:$U$1,0))</f>
        <v>1</v>
      </c>
      <c r="S105" s="57">
        <f>INDEX(Usage!$G$2:$V$136,MATCH(LEFT(P$1,2)&amp;P105&amp;Q105,Usage!$A$2:$A$136,0),MATCH(R75,Usage!$G$1:$V$1,0))/1000000</f>
        <v>0.40586233338122252</v>
      </c>
      <c r="T105" s="36"/>
      <c r="U105" s="49" t="s">
        <v>99</v>
      </c>
      <c r="V105" s="49" t="s">
        <v>102</v>
      </c>
      <c r="W105" s="56">
        <f>INDEX(Saturations!$G$2:$U$136,MATCH(LEFT(U$1,2)&amp;U105&amp;V105,Saturations!$A$2:$A$136,0),MATCH(W75,Saturations!$G$1:$U$1,0))</f>
        <v>1</v>
      </c>
      <c r="X105" s="57">
        <f>INDEX(Usage!$G$2:$V$136,MATCH(LEFT(U$1,2)&amp;U105&amp;V105,Usage!$A$2:$A$136,0),MATCH(W75,Usage!$G$1:$V$1,0))/1000000</f>
        <v>9.7654865063523416E-2</v>
      </c>
      <c r="Y105" s="36"/>
    </row>
    <row r="106" spans="1:25" x14ac:dyDescent="0.25">
      <c r="A106" s="49" t="s">
        <v>99</v>
      </c>
      <c r="B106" s="49" t="s">
        <v>6</v>
      </c>
      <c r="C106" s="56">
        <f>INDEX(Saturations!$G$2:$U$136,MATCH(LEFT(A$1,2)&amp;A106&amp;B106,Saturations!$A$2:$A$136,0),MATCH(C75,Saturations!$G$1:$U$1,0))</f>
        <v>1</v>
      </c>
      <c r="D106" s="57">
        <f>INDEX(Usage!$G$2:$V$136,MATCH(LEFT(A$1,2)&amp;A106&amp;B106,Usage!$A$2:$A$136,0),MATCH(C75,Usage!$G$1:$V$1,0))/1000000</f>
        <v>9.7911770551700403</v>
      </c>
      <c r="E106" s="36"/>
      <c r="F106" s="49" t="s">
        <v>99</v>
      </c>
      <c r="G106" s="49" t="s">
        <v>6</v>
      </c>
      <c r="H106" s="56">
        <f>INDEX(Saturations!$G$2:$U$136,MATCH(LEFT(F$1,2)&amp;F106&amp;G106,Saturations!$A$2:$A$136,0),MATCH(H75,Saturations!$G$1:$U$1,0))</f>
        <v>1</v>
      </c>
      <c r="I106" s="57">
        <f>INDEX(Usage!$G$2:$V$136,MATCH(LEFT(F$1,2)&amp;F106&amp;G106,Usage!$A$2:$A$136,0),MATCH(H75,Usage!$G$1:$V$1,0))/1000000</f>
        <v>3.1320759018582924</v>
      </c>
      <c r="J106" s="36"/>
      <c r="K106" s="49" t="s">
        <v>99</v>
      </c>
      <c r="L106" s="49" t="s">
        <v>6</v>
      </c>
      <c r="M106" s="56">
        <f>INDEX(Saturations!$G$2:$U$136,MATCH(LEFT(K$1,2)&amp;K106&amp;L106,Saturations!$A$2:$A$136,0),MATCH(M75,Saturations!$G$1:$U$1,0))</f>
        <v>1</v>
      </c>
      <c r="N106" s="57">
        <f>INDEX(Usage!$G$2:$V$136,MATCH(LEFT(K$1,2)&amp;K106&amp;L106,Usage!$A$2:$A$136,0),MATCH(M75,Usage!$G$1:$V$1,0))/1000000</f>
        <v>0.49624688287880708</v>
      </c>
      <c r="O106" s="36"/>
      <c r="P106" s="49" t="s">
        <v>99</v>
      </c>
      <c r="Q106" s="49" t="s">
        <v>6</v>
      </c>
      <c r="R106" s="56">
        <f>INDEX(Saturations!$G$2:$U$136,MATCH(LEFT(P$1,2)&amp;P106&amp;Q106,Saturations!$A$2:$A$136,0),MATCH(R75,Saturations!$G$1:$U$1,0))</f>
        <v>1</v>
      </c>
      <c r="S106" s="57">
        <f>INDEX(Usage!$G$2:$V$136,MATCH(LEFT(P$1,2)&amp;P106&amp;Q106,Usage!$A$2:$A$136,0),MATCH(R75,Usage!$G$1:$V$1,0))/1000000</f>
        <v>3.2970346023498127</v>
      </c>
      <c r="T106" s="36"/>
      <c r="U106" s="49" t="s">
        <v>99</v>
      </c>
      <c r="V106" s="49" t="s">
        <v>6</v>
      </c>
      <c r="W106" s="56">
        <f>INDEX(Saturations!$G$2:$U$136,MATCH(LEFT(U$1,2)&amp;U106&amp;V106,Saturations!$A$2:$A$136,0),MATCH(W75,Saturations!$G$1:$U$1,0))</f>
        <v>1</v>
      </c>
      <c r="X106" s="57">
        <f>INDEX(Usage!$G$2:$V$136,MATCH(LEFT(U$1,2)&amp;U106&amp;V106,Usage!$A$2:$A$136,0),MATCH(W75,Usage!$G$1:$V$1,0))/1000000</f>
        <v>0.79330216854544622</v>
      </c>
      <c r="Y106" s="36"/>
    </row>
    <row r="107" spans="1:25" ht="14.4" thickBot="1" x14ac:dyDescent="0.3">
      <c r="A107" s="49" t="s">
        <v>91</v>
      </c>
      <c r="B107" s="49" t="s">
        <v>91</v>
      </c>
      <c r="C107" s="56">
        <f>INDEX(Saturations!$G$2:$U$136,MATCH(LEFT(A$1,2)&amp;A107&amp;B107,Saturations!$A$2:$A$136,0),MATCH(C75,Saturations!$G$1:$U$1,0))</f>
        <v>1</v>
      </c>
      <c r="D107" s="57">
        <f>INDEX(Usage!$G$2:$V$136,MATCH(LEFT(A$1,2)&amp;A107&amp;B107,Usage!$A$2:$A$136,0),MATCH(C75,Usage!$G$1:$V$1,0))/1000000</f>
        <v>46.736740874497421</v>
      </c>
      <c r="E107" s="36"/>
      <c r="F107" s="49" t="s">
        <v>91</v>
      </c>
      <c r="G107" s="49" t="s">
        <v>91</v>
      </c>
      <c r="H107" s="56">
        <f>INDEX(Saturations!$G$2:$U$136,MATCH(LEFT(F$1,2)&amp;F107&amp;G107,Saturations!$A$2:$A$136,0),MATCH(H75,Saturations!$G$1:$U$1,0))</f>
        <v>1</v>
      </c>
      <c r="I107" s="57">
        <f>INDEX(Usage!$G$2:$V$136,MATCH(LEFT(F$1,2)&amp;F107&amp;G107,Usage!$A$2:$A$136,0),MATCH(H75,Usage!$G$1:$V$1,0))/1000000</f>
        <v>4.9954855326491865</v>
      </c>
      <c r="J107" s="36"/>
      <c r="K107" s="49" t="s">
        <v>91</v>
      </c>
      <c r="L107" s="49" t="s">
        <v>91</v>
      </c>
      <c r="M107" s="56">
        <f>INDEX(Saturations!$G$2:$U$136,MATCH(LEFT(K$1,2)&amp;K107&amp;L107,Saturations!$A$2:$A$136,0),MATCH(M75,Saturations!$G$1:$U$1,0))</f>
        <v>1</v>
      </c>
      <c r="N107" s="57">
        <f>INDEX(Usage!$G$2:$V$136,MATCH(LEFT(K$1,2)&amp;K107&amp;L107,Usage!$A$2:$A$136,0),MATCH(M75,Usage!$G$1:$V$1,0))/1000000</f>
        <v>2.3687613699761747</v>
      </c>
      <c r="O107" s="36"/>
      <c r="P107" s="49" t="s">
        <v>91</v>
      </c>
      <c r="Q107" s="49" t="s">
        <v>91</v>
      </c>
      <c r="R107" s="56">
        <f>INDEX(Saturations!$G$2:$U$136,MATCH(LEFT(P$1,2)&amp;P107&amp;Q107,Saturations!$A$2:$A$136,0),MATCH(R75,Saturations!$G$1:$U$1,0))</f>
        <v>1</v>
      </c>
      <c r="S107" s="57">
        <f>INDEX(Usage!$G$2:$V$136,MATCH(LEFT(P$1,2)&amp;P107&amp;Q107,Usage!$A$2:$A$136,0),MATCH(R75,Usage!$G$1:$V$1,0))/1000000</f>
        <v>15.737908833229527</v>
      </c>
      <c r="T107" s="36"/>
      <c r="U107" s="49" t="s">
        <v>91</v>
      </c>
      <c r="V107" s="49" t="s">
        <v>91</v>
      </c>
      <c r="W107" s="56">
        <f>INDEX(Saturations!$G$2:$U$136,MATCH(LEFT(U$1,2)&amp;U107&amp;V107,Saturations!$A$2:$A$136,0),MATCH(W75,Saturations!$G$1:$U$1,0))</f>
        <v>1</v>
      </c>
      <c r="X107" s="57">
        <f>INDEX(Usage!$G$2:$V$136,MATCH(LEFT(U$1,2)&amp;U107&amp;V107,Usage!$A$2:$A$136,0),MATCH(W75,Usage!$G$1:$V$1,0))/1000000</f>
        <v>1.2652724998256768</v>
      </c>
      <c r="Y107" s="36"/>
    </row>
    <row r="108" spans="1:25" ht="15" thickTop="1" thickBot="1" x14ac:dyDescent="0.3">
      <c r="A108" s="47" t="s">
        <v>7</v>
      </c>
      <c r="B108" s="47"/>
      <c r="C108" s="47"/>
      <c r="D108" s="48">
        <f>SUM(D80:D107)</f>
        <v>543.80381702288003</v>
      </c>
      <c r="E108" s="36"/>
      <c r="F108" s="47" t="s">
        <v>7</v>
      </c>
      <c r="G108" s="47"/>
      <c r="H108" s="47"/>
      <c r="I108" s="48">
        <f>SUM(I80:I107)</f>
        <v>173.95608526316644</v>
      </c>
      <c r="J108" s="36"/>
      <c r="K108" s="47" t="s">
        <v>7</v>
      </c>
      <c r="L108" s="47"/>
      <c r="M108" s="47"/>
      <c r="N108" s="48">
        <f>SUM(N80:N107)</f>
        <v>27.561645303176956</v>
      </c>
      <c r="O108" s="36"/>
      <c r="P108" s="47" t="s">
        <v>7</v>
      </c>
      <c r="Q108" s="47"/>
      <c r="R108" s="47"/>
      <c r="S108" s="48">
        <f>SUM(S80:S107)</f>
        <v>183.11792254513614</v>
      </c>
      <c r="T108" s="36"/>
      <c r="U108" s="47" t="s">
        <v>7</v>
      </c>
      <c r="V108" s="47"/>
      <c r="W108" s="47"/>
      <c r="X108" s="48">
        <f>SUM(X80:X107)</f>
        <v>44.06015179551359</v>
      </c>
      <c r="Y108" s="36"/>
    </row>
    <row r="109" spans="1:25" ht="14.4" thickTop="1" x14ac:dyDescent="0.25">
      <c r="E109" s="36"/>
      <c r="J109" s="36"/>
      <c r="O109" s="36"/>
      <c r="T109" s="36"/>
      <c r="Y109" s="36"/>
    </row>
    <row r="110" spans="1:25" ht="15.6" thickBot="1" x14ac:dyDescent="0.3">
      <c r="A110" s="80" t="s">
        <v>104</v>
      </c>
      <c r="B110" s="80"/>
      <c r="C110" s="80"/>
      <c r="D110" s="80"/>
      <c r="E110" s="36"/>
      <c r="F110" s="80" t="s">
        <v>104</v>
      </c>
      <c r="G110" s="80"/>
      <c r="H110" s="80"/>
      <c r="I110" s="80"/>
      <c r="J110" s="36"/>
      <c r="K110" s="80" t="s">
        <v>104</v>
      </c>
      <c r="L110" s="80"/>
      <c r="M110" s="80"/>
      <c r="N110" s="80"/>
      <c r="O110" s="36"/>
      <c r="P110" s="80" t="s">
        <v>104</v>
      </c>
      <c r="Q110" s="80"/>
      <c r="R110" s="80"/>
      <c r="S110" s="80"/>
      <c r="T110" s="36"/>
      <c r="U110" s="80" t="s">
        <v>104</v>
      </c>
      <c r="V110" s="80"/>
      <c r="W110" s="80"/>
      <c r="X110" s="80"/>
      <c r="Y110" s="36"/>
    </row>
    <row r="111" spans="1:25" ht="14.4" thickTop="1" x14ac:dyDescent="0.25">
      <c r="A111" s="49"/>
      <c r="B111" s="50"/>
      <c r="C111" s="51" t="s">
        <v>11</v>
      </c>
      <c r="D111" s="49"/>
      <c r="E111" s="36"/>
      <c r="F111" s="49"/>
      <c r="G111" s="50"/>
      <c r="H111" s="51" t="s">
        <v>11</v>
      </c>
      <c r="I111" s="49"/>
      <c r="J111" s="36"/>
      <c r="K111" s="49"/>
      <c r="L111" s="50"/>
      <c r="M111" s="51" t="s">
        <v>11</v>
      </c>
      <c r="N111" s="49"/>
      <c r="O111" s="36"/>
      <c r="P111" s="49"/>
      <c r="Q111" s="50"/>
      <c r="R111" s="51" t="s">
        <v>11</v>
      </c>
      <c r="S111" s="49"/>
      <c r="T111" s="36"/>
      <c r="U111" s="49"/>
      <c r="V111" s="50"/>
      <c r="W111" s="51" t="s">
        <v>11</v>
      </c>
      <c r="X111" s="49"/>
      <c r="Y111" s="36"/>
    </row>
    <row r="112" spans="1:25" x14ac:dyDescent="0.25">
      <c r="A112" s="49"/>
      <c r="B112" s="53" t="s">
        <v>72</v>
      </c>
      <c r="C112" s="54">
        <f>INDEX('Control Totals'!$F$2:$F$76,MATCH(LEFT(A$1,2)&amp;"_"&amp;C111,'Control Totals'!$B$2:$B$76,0))</f>
        <v>280.97996552038956</v>
      </c>
      <c r="D112" s="49"/>
      <c r="E112" s="36"/>
      <c r="F112" s="49"/>
      <c r="G112" s="53" t="s">
        <v>72</v>
      </c>
      <c r="H112" s="54">
        <f>INDEX('Control Totals'!$F$2:$F$76,MATCH(LEFT(F$1,2)&amp;"_"&amp;H111,'Control Totals'!$B$2:$B$76,0))</f>
        <v>622.37477986935164</v>
      </c>
      <c r="I112" s="49"/>
      <c r="J112" s="36"/>
      <c r="K112" s="49"/>
      <c r="L112" s="53" t="s">
        <v>72</v>
      </c>
      <c r="M112" s="54">
        <f>INDEX('Control Totals'!$F$2:$F$76,MATCH(LEFT(K$1,2)&amp;"_"&amp;M111,'Control Totals'!$B$2:$B$76,0))</f>
        <v>1.386032762861332E-2</v>
      </c>
      <c r="N112" s="49"/>
      <c r="O112" s="36"/>
      <c r="P112" s="49"/>
      <c r="Q112" s="53" t="s">
        <v>72</v>
      </c>
      <c r="R112" s="54">
        <f>INDEX('Control Totals'!$F$2:$F$76,MATCH(LEFT(P$1,2)&amp;"_"&amp;R111,'Control Totals'!$B$2:$B$76,0))</f>
        <v>7.6859004157865058</v>
      </c>
      <c r="S112" s="49"/>
      <c r="T112" s="36"/>
      <c r="U112" s="49"/>
      <c r="V112" s="53" t="s">
        <v>72</v>
      </c>
      <c r="W112" s="54">
        <f>INDEX('Control Totals'!$F$2:$F$76,MATCH(LEFT(U$1,2)&amp;"_"&amp;W111,'Control Totals'!$B$2:$B$76,0))</f>
        <v>5.0223048322445571E-3</v>
      </c>
      <c r="X112" s="49"/>
      <c r="Y112" s="36"/>
    </row>
    <row r="113" spans="1:25" x14ac:dyDescent="0.25">
      <c r="A113" s="49"/>
      <c r="B113" s="52"/>
      <c r="C113" s="55"/>
      <c r="D113" s="49"/>
      <c r="E113" s="36"/>
      <c r="F113" s="49"/>
      <c r="G113" s="52"/>
      <c r="H113" s="55"/>
      <c r="I113" s="49"/>
      <c r="J113" s="36"/>
      <c r="K113" s="49"/>
      <c r="L113" s="52"/>
      <c r="M113" s="55"/>
      <c r="N113" s="49"/>
      <c r="O113" s="36"/>
      <c r="P113" s="49"/>
      <c r="Q113" s="52"/>
      <c r="R113" s="55"/>
      <c r="S113" s="49"/>
      <c r="T113" s="36"/>
      <c r="U113" s="49"/>
      <c r="V113" s="52"/>
      <c r="W113" s="55"/>
      <c r="X113" s="49"/>
      <c r="Y113" s="36"/>
    </row>
    <row r="114" spans="1:25" ht="14.4" thickBot="1" x14ac:dyDescent="0.3">
      <c r="A114" s="81" t="s">
        <v>92</v>
      </c>
      <c r="B114" s="81"/>
      <c r="C114" s="81"/>
      <c r="D114" s="81"/>
      <c r="E114" s="36"/>
      <c r="F114" s="81" t="s">
        <v>92</v>
      </c>
      <c r="G114" s="81"/>
      <c r="H114" s="81"/>
      <c r="I114" s="81"/>
      <c r="J114" s="36"/>
      <c r="K114" s="81" t="s">
        <v>92</v>
      </c>
      <c r="L114" s="81"/>
      <c r="M114" s="81"/>
      <c r="N114" s="81"/>
      <c r="O114" s="36"/>
      <c r="P114" s="81" t="s">
        <v>92</v>
      </c>
      <c r="Q114" s="81"/>
      <c r="R114" s="81"/>
      <c r="S114" s="81"/>
      <c r="T114" s="36"/>
      <c r="U114" s="81" t="s">
        <v>92</v>
      </c>
      <c r="V114" s="81"/>
      <c r="W114" s="81"/>
      <c r="X114" s="81"/>
      <c r="Y114" s="36"/>
    </row>
    <row r="115" spans="1:25" ht="14.4" thickTop="1" x14ac:dyDescent="0.25">
      <c r="A115" s="82" t="s">
        <v>32</v>
      </c>
      <c r="B115" s="83" t="s">
        <v>51</v>
      </c>
      <c r="C115" s="83" t="s">
        <v>73</v>
      </c>
      <c r="D115" s="41" t="s">
        <v>74</v>
      </c>
      <c r="E115" s="36"/>
      <c r="F115" s="82" t="s">
        <v>32</v>
      </c>
      <c r="G115" s="83" t="s">
        <v>51</v>
      </c>
      <c r="H115" s="83" t="s">
        <v>73</v>
      </c>
      <c r="I115" s="41" t="s">
        <v>74</v>
      </c>
      <c r="J115" s="36"/>
      <c r="K115" s="82" t="s">
        <v>32</v>
      </c>
      <c r="L115" s="83" t="s">
        <v>51</v>
      </c>
      <c r="M115" s="83" t="s">
        <v>73</v>
      </c>
      <c r="N115" s="41" t="s">
        <v>74</v>
      </c>
      <c r="O115" s="36"/>
      <c r="P115" s="82" t="s">
        <v>32</v>
      </c>
      <c r="Q115" s="83" t="s">
        <v>51</v>
      </c>
      <c r="R115" s="83" t="s">
        <v>73</v>
      </c>
      <c r="S115" s="41" t="s">
        <v>74</v>
      </c>
      <c r="T115" s="36"/>
      <c r="U115" s="82" t="s">
        <v>32</v>
      </c>
      <c r="V115" s="83" t="s">
        <v>51</v>
      </c>
      <c r="W115" s="83" t="s">
        <v>73</v>
      </c>
      <c r="X115" s="41" t="s">
        <v>74</v>
      </c>
      <c r="Y115" s="36"/>
    </row>
    <row r="116" spans="1:25" ht="14.4" thickBot="1" x14ac:dyDescent="0.3">
      <c r="A116" s="81"/>
      <c r="B116" s="84"/>
      <c r="C116" s="84"/>
      <c r="D116" s="42" t="s">
        <v>75</v>
      </c>
      <c r="E116" s="36"/>
      <c r="F116" s="81"/>
      <c r="G116" s="84"/>
      <c r="H116" s="84"/>
      <c r="I116" s="42" t="s">
        <v>75</v>
      </c>
      <c r="J116" s="36"/>
      <c r="K116" s="81"/>
      <c r="L116" s="84"/>
      <c r="M116" s="84"/>
      <c r="N116" s="42" t="s">
        <v>75</v>
      </c>
      <c r="O116" s="36"/>
      <c r="P116" s="81"/>
      <c r="Q116" s="84"/>
      <c r="R116" s="84"/>
      <c r="S116" s="42" t="s">
        <v>75</v>
      </c>
      <c r="T116" s="36"/>
      <c r="U116" s="81"/>
      <c r="V116" s="84"/>
      <c r="W116" s="84"/>
      <c r="X116" s="42" t="s">
        <v>75</v>
      </c>
      <c r="Y116" s="36"/>
    </row>
    <row r="117" spans="1:25" ht="14.4" thickTop="1" x14ac:dyDescent="0.25">
      <c r="A117" s="49" t="s">
        <v>76</v>
      </c>
      <c r="B117" s="49" t="s">
        <v>77</v>
      </c>
      <c r="C117" s="56">
        <f>INDEX(Saturations!$G$2:$U$136,MATCH(LEFT(A$1,2)&amp;A117&amp;B117,Saturations!$A$2:$A$136,0),MATCH(C111,Saturations!$G$1:$U$1,0))</f>
        <v>2.5000000000000001E-2</v>
      </c>
      <c r="D117" s="57">
        <f>INDEX(Usage!$G$2:$V$136,MATCH(LEFT(A$1,2)&amp;A117&amp;B117,Usage!$A$2:$A$136,0),MATCH(C111,Usage!$G$1:$V$1,0))/1000000</f>
        <v>0.4228018517479642</v>
      </c>
      <c r="E117" s="36"/>
      <c r="F117" s="49" t="s">
        <v>76</v>
      </c>
      <c r="G117" s="49" t="s">
        <v>77</v>
      </c>
      <c r="H117" s="56">
        <f>INDEX(Saturations!$G$2:$U$136,MATCH(LEFT(F$1,2)&amp;F117&amp;G117,Saturations!$A$2:$A$136,0),MATCH(H111,Saturations!$G$1:$U$1,0))</f>
        <v>2.5000000000000001E-2</v>
      </c>
      <c r="I117" s="57">
        <f>INDEX(Usage!$G$2:$V$136,MATCH(LEFT(F$1,2)&amp;F117&amp;G117,Usage!$A$2:$A$136,0),MATCH(H111,Usage!$G$1:$V$1,0))/1000000</f>
        <v>0.49117293275090373</v>
      </c>
      <c r="J117" s="36"/>
      <c r="K117" s="49" t="s">
        <v>76</v>
      </c>
      <c r="L117" s="49" t="s">
        <v>77</v>
      </c>
      <c r="M117" s="56">
        <f>INDEX(Saturations!$G$2:$U$136,MATCH(LEFT(K$1,2)&amp;K117&amp;L117,Saturations!$A$2:$A$136,0),MATCH(M111,Saturations!$G$1:$U$1,0))</f>
        <v>2.5000000000000001E-2</v>
      </c>
      <c r="N117" s="57">
        <f>INDEX(Usage!$G$2:$V$136,MATCH(LEFT(K$1,2)&amp;K117&amp;L117,Usage!$A$2:$A$136,0),MATCH(M111,Usage!$G$1:$V$1,0))/1000000</f>
        <v>3.2939423095879516E-5</v>
      </c>
      <c r="O117" s="36"/>
      <c r="P117" s="49" t="s">
        <v>76</v>
      </c>
      <c r="Q117" s="49" t="s">
        <v>77</v>
      </c>
      <c r="R117" s="56">
        <f>INDEX(Saturations!$G$2:$U$136,MATCH(LEFT(P$1,2)&amp;P117&amp;Q117,Saturations!$A$2:$A$136,0),MATCH(R111,Saturations!$G$1:$U$1,0))</f>
        <v>2.5000000000000001E-2</v>
      </c>
      <c r="S117" s="57">
        <f>INDEX(Usage!$G$2:$V$136,MATCH(LEFT(P$1,2)&amp;P117&amp;Q117,Usage!$A$2:$A$136,0),MATCH(R111,Usage!$G$1:$V$1,0))/1000000</f>
        <v>9.057603459099178E-3</v>
      </c>
      <c r="T117" s="36"/>
      <c r="U117" s="49" t="s">
        <v>76</v>
      </c>
      <c r="V117" s="49" t="s">
        <v>77</v>
      </c>
      <c r="W117" s="56">
        <f>INDEX(Saturations!$G$2:$U$136,MATCH(LEFT(U$1,2)&amp;U117&amp;V117,Saturations!$A$2:$A$136,0),MATCH(W111,Saturations!$G$1:$U$1,0))</f>
        <v>2.5000000000000001E-2</v>
      </c>
      <c r="X117" s="57">
        <f>INDEX(Usage!$G$2:$V$136,MATCH(LEFT(U$1,2)&amp;U117&amp;V117,Usage!$A$2:$A$136,0),MATCH(W111,Usage!$G$1:$V$1,0))/1000000</f>
        <v>3.6698807974908923E-6</v>
      </c>
      <c r="Y117" s="36"/>
    </row>
    <row r="118" spans="1:25" x14ac:dyDescent="0.25">
      <c r="A118" s="49" t="s">
        <v>76</v>
      </c>
      <c r="B118" s="49" t="s">
        <v>78</v>
      </c>
      <c r="C118" s="56">
        <f>INDEX(Saturations!$G$2:$U$136,MATCH(LEFT(A$1,2)&amp;A118&amp;B118,Saturations!$A$2:$A$136,0),MATCH(C111,Saturations!$G$1:$U$1,0))</f>
        <v>2.5000000000000001E-2</v>
      </c>
      <c r="D118" s="57">
        <f>INDEX(Usage!$G$2:$V$136,MATCH(LEFT(A$1,2)&amp;A118&amp;B118,Usage!$A$2:$A$136,0),MATCH(C111,Usage!$G$1:$V$1,0))/1000000</f>
        <v>0.42570782968530702</v>
      </c>
      <c r="E118" s="36"/>
      <c r="F118" s="49" t="s">
        <v>76</v>
      </c>
      <c r="G118" s="49" t="s">
        <v>78</v>
      </c>
      <c r="H118" s="56">
        <f>INDEX(Saturations!$G$2:$U$136,MATCH(LEFT(F$1,2)&amp;F118&amp;G118,Saturations!$A$2:$A$136,0),MATCH(H111,Saturations!$G$1:$U$1,0))</f>
        <v>2.5000000000000001E-2</v>
      </c>
      <c r="I118" s="57">
        <f>INDEX(Usage!$G$2:$V$136,MATCH(LEFT(F$1,2)&amp;F118&amp;G118,Usage!$A$2:$A$136,0),MATCH(H111,Usage!$G$1:$V$1,0))/1000000</f>
        <v>0.56899157074498907</v>
      </c>
      <c r="J118" s="36"/>
      <c r="K118" s="49" t="s">
        <v>76</v>
      </c>
      <c r="L118" s="49" t="s">
        <v>78</v>
      </c>
      <c r="M118" s="56">
        <f>INDEX(Saturations!$G$2:$U$136,MATCH(LEFT(K$1,2)&amp;K118&amp;L118,Saturations!$A$2:$A$136,0),MATCH(M111,Saturations!$G$1:$U$1,0))</f>
        <v>2.5000000000000001E-2</v>
      </c>
      <c r="N118" s="57">
        <f>INDEX(Usage!$G$2:$V$136,MATCH(LEFT(K$1,2)&amp;K118&amp;L118,Usage!$A$2:$A$136,0),MATCH(M111,Usage!$G$1:$V$1,0))/1000000</f>
        <v>3.5021486906876582E-5</v>
      </c>
      <c r="O118" s="36"/>
      <c r="P118" s="49" t="s">
        <v>76</v>
      </c>
      <c r="Q118" s="49" t="s">
        <v>78</v>
      </c>
      <c r="R118" s="56">
        <f>INDEX(Saturations!$G$2:$U$136,MATCH(LEFT(P$1,2)&amp;P118&amp;Q118,Saturations!$A$2:$A$136,0),MATCH(R111,Saturations!$G$1:$U$1,0))</f>
        <v>2.5000000000000001E-2</v>
      </c>
      <c r="S118" s="57">
        <f>INDEX(Usage!$G$2:$V$136,MATCH(LEFT(P$1,2)&amp;P118&amp;Q118,Usage!$A$2:$A$136,0),MATCH(R111,Usage!$G$1:$V$1,0))/1000000</f>
        <v>9.5149847455461168E-3</v>
      </c>
      <c r="T118" s="36"/>
      <c r="U118" s="49" t="s">
        <v>76</v>
      </c>
      <c r="V118" s="49" t="s">
        <v>78</v>
      </c>
      <c r="W118" s="56">
        <f>INDEX(Saturations!$G$2:$U$136,MATCH(LEFT(U$1,2)&amp;U118&amp;V118,Saturations!$A$2:$A$136,0),MATCH(W111,Saturations!$G$1:$U$1,0))</f>
        <v>2.5000000000000001E-2</v>
      </c>
      <c r="X118" s="57">
        <f>INDEX(Usage!$G$2:$V$136,MATCH(LEFT(U$1,2)&amp;U118&amp;V118,Usage!$A$2:$A$136,0),MATCH(W111,Usage!$G$1:$V$1,0))/1000000</f>
        <v>3.9986664762220966E-6</v>
      </c>
      <c r="Y118" s="36"/>
    </row>
    <row r="119" spans="1:25" x14ac:dyDescent="0.25">
      <c r="A119" s="49" t="s">
        <v>76</v>
      </c>
      <c r="B119" s="49" t="s">
        <v>79</v>
      </c>
      <c r="C119" s="56">
        <f>INDEX(Saturations!$G$2:$U$136,MATCH(LEFT(A$1,2)&amp;A119&amp;B119,Saturations!$A$2:$A$136,0),MATCH(C111,Saturations!$G$1:$U$1,0))</f>
        <v>0.12818875133693347</v>
      </c>
      <c r="D119" s="57">
        <f>INDEX(Usage!$G$2:$V$136,MATCH(LEFT(A$1,2)&amp;A119&amp;B119,Usage!$A$2:$A$136,0),MATCH(C111,Usage!$G$1:$V$1,0))/1000000</f>
        <v>1.8465641244287192</v>
      </c>
      <c r="E119" s="36"/>
      <c r="F119" s="49" t="s">
        <v>76</v>
      </c>
      <c r="G119" s="49" t="s">
        <v>79</v>
      </c>
      <c r="H119" s="56">
        <f>INDEX(Saturations!$G$2:$U$136,MATCH(LEFT(F$1,2)&amp;F119&amp;G119,Saturations!$A$2:$A$136,0),MATCH(H111,Saturations!$G$1:$U$1,0))</f>
        <v>0.18954764965777018</v>
      </c>
      <c r="I119" s="57">
        <f>INDEX(Usage!$G$2:$V$136,MATCH(LEFT(F$1,2)&amp;F119&amp;G119,Usage!$A$2:$A$136,0),MATCH(H111,Usage!$G$1:$V$1,0))/1000000</f>
        <v>3.4706682191406455</v>
      </c>
      <c r="J119" s="36"/>
      <c r="K119" s="49" t="s">
        <v>76</v>
      </c>
      <c r="L119" s="49" t="s">
        <v>79</v>
      </c>
      <c r="M119" s="56">
        <f>INDEX(Saturations!$G$2:$U$136,MATCH(LEFT(K$1,2)&amp;K119&amp;L119,Saturations!$A$2:$A$136,0),MATCH(M111,Saturations!$G$1:$U$1,0))</f>
        <v>5.8239276119433983E-2</v>
      </c>
      <c r="N119" s="57">
        <f>INDEX(Usage!$G$2:$V$136,MATCH(LEFT(K$1,2)&amp;K119&amp;L119,Usage!$A$2:$A$136,0),MATCH(M111,Usage!$G$1:$V$1,0))/1000000</f>
        <v>7.4676633083577235E-5</v>
      </c>
      <c r="O119" s="36"/>
      <c r="P119" s="49" t="s">
        <v>76</v>
      </c>
      <c r="Q119" s="49" t="s">
        <v>79</v>
      </c>
      <c r="R119" s="56">
        <f>INDEX(Saturations!$G$2:$U$136,MATCH(LEFT(P$1,2)&amp;P119&amp;Q119,Saturations!$A$2:$A$136,0),MATCH(R111,Saturations!$G$1:$U$1,0))</f>
        <v>0.17595529852620176</v>
      </c>
      <c r="S119" s="57">
        <f>INDEX(Usage!$G$2:$V$136,MATCH(LEFT(P$1,2)&amp;P119&amp;Q119,Usage!$A$2:$A$136,0),MATCH(R111,Usage!$G$1:$V$1,0))/1000000</f>
        <v>6.1753406071043716E-2</v>
      </c>
      <c r="T119" s="36"/>
      <c r="U119" s="49" t="s">
        <v>76</v>
      </c>
      <c r="V119" s="49" t="s">
        <v>79</v>
      </c>
      <c r="W119" s="56">
        <f>INDEX(Saturations!$G$2:$U$136,MATCH(LEFT(U$1,2)&amp;U119&amp;V119,Saturations!$A$2:$A$136,0),MATCH(W111,Saturations!$G$1:$U$1,0))</f>
        <v>0.45527791994682315</v>
      </c>
      <c r="X119" s="57">
        <f>INDEX(Usage!$G$2:$V$136,MATCH(LEFT(U$1,2)&amp;U119&amp;V119,Usage!$A$2:$A$136,0),MATCH(W111,Usage!$G$1:$V$1,0))/1000000</f>
        <v>6.499498410989169E-5</v>
      </c>
      <c r="Y119" s="36"/>
    </row>
    <row r="120" spans="1:25" x14ac:dyDescent="0.25">
      <c r="A120" s="49" t="s">
        <v>76</v>
      </c>
      <c r="B120" s="49" t="s">
        <v>80</v>
      </c>
      <c r="C120" s="56">
        <f>INDEX(Saturations!$G$2:$U$136,MATCH(LEFT(A$1,2)&amp;A120&amp;B120,Saturations!$A$2:$A$136,0),MATCH(C111,Saturations!$G$1:$U$1,0))</f>
        <v>1.9135809362286798E-2</v>
      </c>
      <c r="D120" s="57">
        <f>INDEX(Usage!$G$2:$V$136,MATCH(LEFT(A$1,2)&amp;A120&amp;B120,Usage!$A$2:$A$136,0),MATCH(C111,Usage!$G$1:$V$1,0))/1000000</f>
        <v>0.31210251730446659</v>
      </c>
      <c r="E120" s="36"/>
      <c r="F120" s="49" t="s">
        <v>76</v>
      </c>
      <c r="G120" s="49" t="s">
        <v>80</v>
      </c>
      <c r="H120" s="56">
        <f>INDEX(Saturations!$G$2:$U$136,MATCH(LEFT(F$1,2)&amp;F120&amp;G120,Saturations!$A$2:$A$136,0),MATCH(H111,Saturations!$G$1:$U$1,0))</f>
        <v>2.0766521190408303E-2</v>
      </c>
      <c r="I120" s="57">
        <f>INDEX(Usage!$G$2:$V$136,MATCH(LEFT(F$1,2)&amp;F120&amp;G120,Usage!$A$2:$A$136,0),MATCH(H111,Usage!$G$1:$V$1,0))/1000000</f>
        <v>0.4782676008409163</v>
      </c>
      <c r="J120" s="36"/>
      <c r="K120" s="49" t="s">
        <v>76</v>
      </c>
      <c r="L120" s="49" t="s">
        <v>80</v>
      </c>
      <c r="M120" s="56">
        <f>INDEX(Saturations!$G$2:$U$136,MATCH(LEFT(K$1,2)&amp;K120&amp;L120,Saturations!$A$2:$A$136,0),MATCH(M111,Saturations!$G$1:$U$1,0))</f>
        <v>1.9135809362286798E-2</v>
      </c>
      <c r="N120" s="57">
        <f>INDEX(Usage!$G$2:$V$136,MATCH(LEFT(K$1,2)&amp;K120&amp;L120,Usage!$A$2:$A$136,0),MATCH(M111,Usage!$G$1:$V$1,0))/1000000</f>
        <v>1.6543960812243678E-5</v>
      </c>
      <c r="O120" s="36"/>
      <c r="P120" s="49" t="s">
        <v>76</v>
      </c>
      <c r="Q120" s="49" t="s">
        <v>80</v>
      </c>
      <c r="R120" s="56">
        <f>INDEX(Saturations!$G$2:$U$136,MATCH(LEFT(P$1,2)&amp;P120&amp;Q120,Saturations!$A$2:$A$136,0),MATCH(R111,Saturations!$G$1:$U$1,0))</f>
        <v>1.9135809362286798E-2</v>
      </c>
      <c r="S120" s="57">
        <f>INDEX(Usage!$G$2:$V$136,MATCH(LEFT(P$1,2)&amp;P120&amp;Q120,Usage!$A$2:$A$136,0),MATCH(R111,Usage!$G$1:$V$1,0))/1000000</f>
        <v>9.3169021521365865E-3</v>
      </c>
      <c r="T120" s="36"/>
      <c r="U120" s="49" t="s">
        <v>76</v>
      </c>
      <c r="V120" s="49" t="s">
        <v>80</v>
      </c>
      <c r="W120" s="56">
        <f>INDEX(Saturations!$G$2:$U$136,MATCH(LEFT(U$1,2)&amp;U120&amp;V120,Saturations!$A$2:$A$136,0),MATCH(W111,Saturations!$G$1:$U$1,0))</f>
        <v>5.6222108675973728E-2</v>
      </c>
      <c r="X120" s="57">
        <f>INDEX(Usage!$G$2:$V$136,MATCH(LEFT(U$1,2)&amp;U120&amp;V120,Usage!$A$2:$A$136,0),MATCH(W111,Usage!$G$1:$V$1,0))/1000000</f>
        <v>7.6692232190102489E-6</v>
      </c>
      <c r="Y120" s="36"/>
    </row>
    <row r="121" spans="1:25" x14ac:dyDescent="0.25">
      <c r="A121" s="49" t="s">
        <v>76</v>
      </c>
      <c r="B121" s="49" t="s">
        <v>81</v>
      </c>
      <c r="C121" s="56">
        <f>INDEX(Saturations!$G$2:$U$136,MATCH(LEFT(A$1,2)&amp;A121&amp;B121,Saturations!$A$2:$A$136,0),MATCH(C111,Saturations!$G$1:$U$1,0))</f>
        <v>0</v>
      </c>
      <c r="D121" s="57">
        <f>INDEX(Usage!$G$2:$V$136,MATCH(LEFT(A$1,2)&amp;A121&amp;B121,Usage!$A$2:$A$136,0),MATCH(C111,Usage!$G$1:$V$1,0))/1000000</f>
        <v>0</v>
      </c>
      <c r="E121" s="36"/>
      <c r="F121" s="49" t="s">
        <v>76</v>
      </c>
      <c r="G121" s="49" t="s">
        <v>81</v>
      </c>
      <c r="H121" s="56">
        <f>INDEX(Saturations!$G$2:$U$136,MATCH(LEFT(F$1,2)&amp;F121&amp;G121,Saturations!$A$2:$A$136,0),MATCH(H111,Saturations!$G$1:$U$1,0))</f>
        <v>0</v>
      </c>
      <c r="I121" s="57">
        <f>INDEX(Usage!$G$2:$V$136,MATCH(LEFT(F$1,2)&amp;F121&amp;G121,Usage!$A$2:$A$136,0),MATCH(H111,Usage!$G$1:$V$1,0))/1000000</f>
        <v>0</v>
      </c>
      <c r="J121" s="36"/>
      <c r="K121" s="49" t="s">
        <v>76</v>
      </c>
      <c r="L121" s="49" t="s">
        <v>81</v>
      </c>
      <c r="M121" s="56">
        <f>INDEX(Saturations!$G$2:$U$136,MATCH(LEFT(K$1,2)&amp;K121&amp;L121,Saturations!$A$2:$A$136,0),MATCH(M111,Saturations!$G$1:$U$1,0))</f>
        <v>0</v>
      </c>
      <c r="N121" s="57">
        <f>INDEX(Usage!$G$2:$V$136,MATCH(LEFT(K$1,2)&amp;K121&amp;L121,Usage!$A$2:$A$136,0),MATCH(M111,Usage!$G$1:$V$1,0))/1000000</f>
        <v>0</v>
      </c>
      <c r="O121" s="36"/>
      <c r="P121" s="49" t="s">
        <v>76</v>
      </c>
      <c r="Q121" s="49" t="s">
        <v>81</v>
      </c>
      <c r="R121" s="56">
        <f>INDEX(Saturations!$G$2:$U$136,MATCH(LEFT(P$1,2)&amp;P121&amp;Q121,Saturations!$A$2:$A$136,0),MATCH(R111,Saturations!$G$1:$U$1,0))</f>
        <v>0</v>
      </c>
      <c r="S121" s="57">
        <f>INDEX(Usage!$G$2:$V$136,MATCH(LEFT(P$1,2)&amp;P121&amp;Q121,Usage!$A$2:$A$136,0),MATCH(R111,Usage!$G$1:$V$1,0))/1000000</f>
        <v>0</v>
      </c>
      <c r="T121" s="36"/>
      <c r="U121" s="49" t="s">
        <v>76</v>
      </c>
      <c r="V121" s="49" t="s">
        <v>81</v>
      </c>
      <c r="W121" s="56">
        <f>INDEX(Saturations!$G$2:$U$136,MATCH(LEFT(U$1,2)&amp;U121&amp;V121,Saturations!$A$2:$A$136,0),MATCH(W111,Saturations!$G$1:$U$1,0))</f>
        <v>0</v>
      </c>
      <c r="X121" s="57">
        <f>INDEX(Usage!$G$2:$V$136,MATCH(LEFT(U$1,2)&amp;U121&amp;V121,Usage!$A$2:$A$136,0),MATCH(W111,Usage!$G$1:$V$1,0))/1000000</f>
        <v>0</v>
      </c>
      <c r="Y121" s="36"/>
    </row>
    <row r="122" spans="1:25" x14ac:dyDescent="0.25">
      <c r="A122" s="49" t="s">
        <v>119</v>
      </c>
      <c r="B122" s="49" t="s">
        <v>82</v>
      </c>
      <c r="C122" s="56">
        <f>INDEX(Saturations!$G$2:$U$136,MATCH(LEFT(A$1,2)&amp;A122&amp;B122,Saturations!$A$2:$A$136,0),MATCH(C111,Saturations!$G$1:$U$1,0))</f>
        <v>6.2159637458538225E-2</v>
      </c>
      <c r="D122" s="57">
        <f>INDEX(Usage!$G$2:$V$136,MATCH(LEFT(A$1,2)&amp;A122&amp;B122,Usage!$A$2:$A$136,0),MATCH(C111,Usage!$G$1:$V$1,0))/1000000</f>
        <v>1.6261676813467847</v>
      </c>
      <c r="E122" s="36"/>
      <c r="F122" s="49" t="s">
        <v>119</v>
      </c>
      <c r="G122" s="49" t="s">
        <v>82</v>
      </c>
      <c r="H122" s="56">
        <f>INDEX(Saturations!$G$2:$U$136,MATCH(LEFT(F$1,2)&amp;F122&amp;G122,Saturations!$A$2:$A$136,0),MATCH(H111,Saturations!$G$1:$U$1,0))</f>
        <v>1.3372462048937401E-2</v>
      </c>
      <c r="I122" s="57">
        <f>INDEX(Usage!$G$2:$V$136,MATCH(LEFT(F$1,2)&amp;F122&amp;G122,Usage!$A$2:$A$136,0),MATCH(H111,Usage!$G$1:$V$1,0))/1000000</f>
        <v>0.49174587622317223</v>
      </c>
      <c r="J122" s="36"/>
      <c r="K122" s="49" t="s">
        <v>119</v>
      </c>
      <c r="L122" s="49" t="s">
        <v>82</v>
      </c>
      <c r="M122" s="56">
        <f>INDEX(Saturations!$G$2:$U$136,MATCH(LEFT(K$1,2)&amp;K122&amp;L122,Saturations!$A$2:$A$136,0),MATCH(M111,Saturations!$G$1:$U$1,0))</f>
        <v>6.2159637458538225E-2</v>
      </c>
      <c r="N122" s="57">
        <f>INDEX(Usage!$G$2:$V$136,MATCH(LEFT(K$1,2)&amp;K122&amp;L122,Usage!$A$2:$A$136,0),MATCH(M111,Usage!$G$1:$V$1,0))/1000000</f>
        <v>2.7934219242540532E-5</v>
      </c>
      <c r="O122" s="36"/>
      <c r="P122" s="49" t="s">
        <v>119</v>
      </c>
      <c r="Q122" s="49" t="s">
        <v>82</v>
      </c>
      <c r="R122" s="56">
        <f>INDEX(Saturations!$G$2:$U$136,MATCH(LEFT(P$1,2)&amp;P122&amp;Q122,Saturations!$A$2:$A$136,0),MATCH(R111,Saturations!$G$1:$U$1,0))</f>
        <v>6.2159637458538225E-2</v>
      </c>
      <c r="S122" s="57">
        <f>INDEX(Usage!$G$2:$V$136,MATCH(LEFT(P$1,2)&amp;P122&amp;Q122,Usage!$A$2:$A$136,0),MATCH(R111,Usage!$G$1:$V$1,0))/1000000</f>
        <v>1.5060215621261185E-2</v>
      </c>
      <c r="T122" s="36"/>
      <c r="U122" s="49" t="s">
        <v>119</v>
      </c>
      <c r="V122" s="49" t="s">
        <v>82</v>
      </c>
      <c r="W122" s="56">
        <f>INDEX(Saturations!$G$2:$U$136,MATCH(LEFT(U$1,2)&amp;U122&amp;V122,Saturations!$A$2:$A$136,0),MATCH(W111,Saturations!$G$1:$U$1,0))</f>
        <v>1.2955952227315231E-2</v>
      </c>
      <c r="X122" s="57">
        <f>INDEX(Usage!$G$2:$V$136,MATCH(LEFT(U$1,2)&amp;U122&amp;V122,Usage!$A$2:$A$136,0),MATCH(W111,Usage!$G$1:$V$1,0))/1000000</f>
        <v>1.7305003410591992E-6</v>
      </c>
      <c r="Y122" s="36"/>
    </row>
    <row r="123" spans="1:25" x14ac:dyDescent="0.25">
      <c r="A123" s="49" t="s">
        <v>119</v>
      </c>
      <c r="B123" s="49" t="s">
        <v>83</v>
      </c>
      <c r="C123" s="56">
        <f>INDEX(Saturations!$G$2:$U$136,MATCH(LEFT(A$1,2)&amp;A123&amp;B123,Saturations!$A$2:$A$136,0),MATCH(C111,Saturations!$G$1:$U$1,0))</f>
        <v>9.6886191762878375E-3</v>
      </c>
      <c r="D123" s="57">
        <f>INDEX(Usage!$G$2:$V$136,MATCH(LEFT(A$1,2)&amp;A123&amp;B123,Usage!$A$2:$A$136,0),MATCH(C111,Usage!$G$1:$V$1,0))/1000000</f>
        <v>0.24139564982969183</v>
      </c>
      <c r="E123" s="36"/>
      <c r="F123" s="49" t="s">
        <v>119</v>
      </c>
      <c r="G123" s="49" t="s">
        <v>83</v>
      </c>
      <c r="H123" s="56">
        <f>INDEX(Saturations!$G$2:$U$136,MATCH(LEFT(F$1,2)&amp;F123&amp;G123,Saturations!$A$2:$A$136,0),MATCH(H111,Saturations!$G$1:$U$1,0))</f>
        <v>7.2331527825719805E-2</v>
      </c>
      <c r="I123" s="57">
        <f>INDEX(Usage!$G$2:$V$136,MATCH(LEFT(F$1,2)&amp;F123&amp;G123,Usage!$A$2:$A$136,0),MATCH(H111,Usage!$G$1:$V$1,0))/1000000</f>
        <v>2.5331895751456734</v>
      </c>
      <c r="J123" s="36"/>
      <c r="K123" s="49" t="s">
        <v>119</v>
      </c>
      <c r="L123" s="49" t="s">
        <v>83</v>
      </c>
      <c r="M123" s="56">
        <f>INDEX(Saturations!$G$2:$U$136,MATCH(LEFT(K$1,2)&amp;K123&amp;L123,Saturations!$A$2:$A$136,0),MATCH(M111,Saturations!$G$1:$U$1,0))</f>
        <v>9.6886191762878375E-3</v>
      </c>
      <c r="N123" s="57">
        <f>INDEX(Usage!$G$2:$V$136,MATCH(LEFT(K$1,2)&amp;K123&amp;L123,Usage!$A$2:$A$136,0),MATCH(M111,Usage!$G$1:$V$1,0))/1000000</f>
        <v>4.1466812333605511E-6</v>
      </c>
      <c r="O123" s="36"/>
      <c r="P123" s="49" t="s">
        <v>119</v>
      </c>
      <c r="Q123" s="49" t="s">
        <v>83</v>
      </c>
      <c r="R123" s="56">
        <f>INDEX(Saturations!$G$2:$U$136,MATCH(LEFT(P$1,2)&amp;P123&amp;Q123,Saturations!$A$2:$A$136,0),MATCH(R111,Saturations!$G$1:$U$1,0))</f>
        <v>9.6886191762878375E-3</v>
      </c>
      <c r="S123" s="57">
        <f>INDEX(Usage!$G$2:$V$136,MATCH(LEFT(P$1,2)&amp;P123&amp;Q123,Usage!$A$2:$A$136,0),MATCH(R111,Usage!$G$1:$V$1,0))/1000000</f>
        <v>2.2356061912746539E-3</v>
      </c>
      <c r="T123" s="36"/>
      <c r="U123" s="49" t="s">
        <v>119</v>
      </c>
      <c r="V123" s="49" t="s">
        <v>83</v>
      </c>
      <c r="W123" s="56">
        <f>INDEX(Saturations!$G$2:$U$136,MATCH(LEFT(U$1,2)&amp;U123&amp;V123,Saturations!$A$2:$A$136,0),MATCH(W111,Saturations!$G$1:$U$1,0))</f>
        <v>7.0078629919403182E-2</v>
      </c>
      <c r="X123" s="57">
        <f>INDEX(Usage!$G$2:$V$136,MATCH(LEFT(U$1,2)&amp;U123&amp;V123,Usage!$A$2:$A$136,0),MATCH(W111,Usage!$G$1:$V$1,0))/1000000</f>
        <v>8.9145341846602862E-6</v>
      </c>
      <c r="Y123" s="36"/>
    </row>
    <row r="124" spans="1:25" x14ac:dyDescent="0.25">
      <c r="A124" s="49" t="s">
        <v>119</v>
      </c>
      <c r="B124" s="49" t="s">
        <v>80</v>
      </c>
      <c r="C124" s="56">
        <f>INDEX(Saturations!$G$2:$U$136,MATCH(LEFT(A$1,2)&amp;A124&amp;B124,Saturations!$A$2:$A$136,0),MATCH(C111,Saturations!$G$1:$U$1,0))</f>
        <v>1.9135809362286798E-2</v>
      </c>
      <c r="D124" s="57">
        <f>INDEX(Usage!$G$2:$V$136,MATCH(LEFT(A$1,2)&amp;A124&amp;B124,Usage!$A$2:$A$136,0),MATCH(C111,Usage!$G$1:$V$1,0))/1000000</f>
        <v>0.4064875888284184</v>
      </c>
      <c r="E124" s="36"/>
      <c r="F124" s="49" t="s">
        <v>119</v>
      </c>
      <c r="G124" s="49" t="s">
        <v>80</v>
      </c>
      <c r="H124" s="56">
        <f>INDEX(Saturations!$G$2:$U$136,MATCH(LEFT(F$1,2)&amp;F124&amp;G124,Saturations!$A$2:$A$136,0),MATCH(H111,Saturations!$G$1:$U$1,0))</f>
        <v>2.0766521190408303E-2</v>
      </c>
      <c r="I124" s="57">
        <f>INDEX(Usage!$G$2:$V$136,MATCH(LEFT(F$1,2)&amp;F124&amp;G124,Usage!$A$2:$A$136,0),MATCH(H111,Usage!$G$1:$V$1,0))/1000000</f>
        <v>0.64954039292213461</v>
      </c>
      <c r="J124" s="36"/>
      <c r="K124" s="49" t="s">
        <v>119</v>
      </c>
      <c r="L124" s="49" t="s">
        <v>80</v>
      </c>
      <c r="M124" s="56">
        <f>INDEX(Saturations!$G$2:$U$136,MATCH(LEFT(K$1,2)&amp;K124&amp;L124,Saturations!$A$2:$A$136,0),MATCH(M111,Saturations!$G$1:$U$1,0))</f>
        <v>1.9135809362286798E-2</v>
      </c>
      <c r="N124" s="57">
        <f>INDEX(Usage!$G$2:$V$136,MATCH(LEFT(K$1,2)&amp;K124&amp;L124,Usage!$A$2:$A$136,0),MATCH(M111,Usage!$G$1:$V$1,0))/1000000</f>
        <v>7.8136153578463008E-6</v>
      </c>
      <c r="O124" s="36"/>
      <c r="P124" s="49" t="s">
        <v>119</v>
      </c>
      <c r="Q124" s="49" t="s">
        <v>80</v>
      </c>
      <c r="R124" s="56">
        <f>INDEX(Saturations!$G$2:$U$136,MATCH(LEFT(P$1,2)&amp;P124&amp;Q124,Saturations!$A$2:$A$136,0),MATCH(R111,Saturations!$G$1:$U$1,0))</f>
        <v>1.9135809362286798E-2</v>
      </c>
      <c r="S124" s="57">
        <f>INDEX(Usage!$G$2:$V$136,MATCH(LEFT(P$1,2)&amp;P124&amp;Q124,Usage!$A$2:$A$136,0),MATCH(R111,Usage!$G$1:$V$1,0))/1000000</f>
        <v>4.2655422628167395E-3</v>
      </c>
      <c r="T124" s="36"/>
      <c r="U124" s="49" t="s">
        <v>119</v>
      </c>
      <c r="V124" s="49" t="s">
        <v>80</v>
      </c>
      <c r="W124" s="56">
        <f>INDEX(Saturations!$G$2:$U$136,MATCH(LEFT(U$1,2)&amp;U124&amp;V124,Saturations!$A$2:$A$136,0),MATCH(W111,Saturations!$G$1:$U$1,0))</f>
        <v>5.6222108675973728E-2</v>
      </c>
      <c r="X124" s="57">
        <f>INDEX(Usage!$G$2:$V$136,MATCH(LEFT(U$1,2)&amp;U124&amp;V124,Usage!$A$2:$A$136,0),MATCH(W111,Usage!$G$1:$V$1,0))/1000000</f>
        <v>6.2249206063047911E-6</v>
      </c>
      <c r="Y124" s="36"/>
    </row>
    <row r="125" spans="1:25" x14ac:dyDescent="0.25">
      <c r="A125" s="49" t="s">
        <v>119</v>
      </c>
      <c r="B125" s="49" t="s">
        <v>81</v>
      </c>
      <c r="C125" s="56">
        <f>INDEX(Saturations!$G$2:$U$136,MATCH(LEFT(A$1,2)&amp;A125&amp;B125,Saturations!$A$2:$A$136,0),MATCH(C111,Saturations!$G$1:$U$1,0))</f>
        <v>0</v>
      </c>
      <c r="D125" s="57">
        <f>INDEX(Usage!$G$2:$V$136,MATCH(LEFT(A$1,2)&amp;A125&amp;B125,Usage!$A$2:$A$136,0),MATCH(C111,Usage!$G$1:$V$1,0))/1000000</f>
        <v>0</v>
      </c>
      <c r="E125" s="36"/>
      <c r="F125" s="49" t="s">
        <v>119</v>
      </c>
      <c r="G125" s="49" t="s">
        <v>81</v>
      </c>
      <c r="H125" s="56">
        <f>INDEX(Saturations!$G$2:$U$136,MATCH(LEFT(F$1,2)&amp;F125&amp;G125,Saturations!$A$2:$A$136,0),MATCH(H111,Saturations!$G$1:$U$1,0))</f>
        <v>0</v>
      </c>
      <c r="I125" s="57">
        <f>INDEX(Usage!$G$2:$V$136,MATCH(LEFT(F$1,2)&amp;F125&amp;G125,Usage!$A$2:$A$136,0),MATCH(H111,Usage!$G$1:$V$1,0))/1000000</f>
        <v>0</v>
      </c>
      <c r="J125" s="36"/>
      <c r="K125" s="49" t="s">
        <v>119</v>
      </c>
      <c r="L125" s="49" t="s">
        <v>81</v>
      </c>
      <c r="M125" s="56">
        <f>INDEX(Saturations!$G$2:$U$136,MATCH(LEFT(K$1,2)&amp;K125&amp;L125,Saturations!$A$2:$A$136,0),MATCH(M111,Saturations!$G$1:$U$1,0))</f>
        <v>0</v>
      </c>
      <c r="N125" s="57">
        <f>INDEX(Usage!$G$2:$V$136,MATCH(LEFT(K$1,2)&amp;K125&amp;L125,Usage!$A$2:$A$136,0),MATCH(M111,Usage!$G$1:$V$1,0))/1000000</f>
        <v>0</v>
      </c>
      <c r="O125" s="36"/>
      <c r="P125" s="49" t="s">
        <v>119</v>
      </c>
      <c r="Q125" s="49" t="s">
        <v>81</v>
      </c>
      <c r="R125" s="56">
        <f>INDEX(Saturations!$G$2:$U$136,MATCH(LEFT(P$1,2)&amp;P125&amp;Q125,Saturations!$A$2:$A$136,0),MATCH(R111,Saturations!$G$1:$U$1,0))</f>
        <v>0</v>
      </c>
      <c r="S125" s="57">
        <f>INDEX(Usage!$G$2:$V$136,MATCH(LEFT(P$1,2)&amp;P125&amp;Q125,Usage!$A$2:$A$136,0),MATCH(R111,Usage!$G$1:$V$1,0))/1000000</f>
        <v>0</v>
      </c>
      <c r="T125" s="36"/>
      <c r="U125" s="49" t="s">
        <v>119</v>
      </c>
      <c r="V125" s="49" t="s">
        <v>81</v>
      </c>
      <c r="W125" s="56">
        <f>INDEX(Saturations!$G$2:$U$136,MATCH(LEFT(U$1,2)&amp;U125&amp;V125,Saturations!$A$2:$A$136,0),MATCH(W111,Saturations!$G$1:$U$1,0))</f>
        <v>0</v>
      </c>
      <c r="X125" s="57">
        <f>INDEX(Usage!$G$2:$V$136,MATCH(LEFT(U$1,2)&amp;U125&amp;V125,Usage!$A$2:$A$136,0),MATCH(W111,Usage!$G$1:$V$1,0))/1000000</f>
        <v>0</v>
      </c>
      <c r="Y125" s="36"/>
    </row>
    <row r="126" spans="1:25" x14ac:dyDescent="0.25">
      <c r="A126" s="49" t="s">
        <v>84</v>
      </c>
      <c r="B126" s="49" t="s">
        <v>84</v>
      </c>
      <c r="C126" s="56">
        <f>INDEX(Saturations!$G$2:$U$136,MATCH(LEFT(A$1,2)&amp;A126&amp;B126,Saturations!$A$2:$A$136,0),MATCH(C111,Saturations!$G$1:$U$1,0))</f>
        <v>1</v>
      </c>
      <c r="D126" s="57">
        <f>INDEX(Usage!$G$2:$V$136,MATCH(LEFT(A$1,2)&amp;A126&amp;B126,Usage!$A$2:$A$136,0),MATCH(C111,Usage!$G$1:$V$1,0))/1000000</f>
        <v>7.1726870256767636</v>
      </c>
      <c r="E126" s="36"/>
      <c r="F126" s="49" t="s">
        <v>84</v>
      </c>
      <c r="G126" s="49" t="s">
        <v>84</v>
      </c>
      <c r="H126" s="56">
        <f>INDEX(Saturations!$G$2:$U$136,MATCH(LEFT(F$1,2)&amp;F126&amp;G126,Saturations!$A$2:$A$136,0),MATCH(H111,Saturations!$G$1:$U$1,0))</f>
        <v>1</v>
      </c>
      <c r="I126" s="57">
        <f>INDEX(Usage!$G$2:$V$136,MATCH(LEFT(F$1,2)&amp;F126&amp;G126,Usage!$A$2:$A$136,0),MATCH(H111,Usage!$G$1:$V$1,0))/1000000</f>
        <v>10.838096048152645</v>
      </c>
      <c r="J126" s="36"/>
      <c r="K126" s="49" t="s">
        <v>84</v>
      </c>
      <c r="L126" s="49" t="s">
        <v>84</v>
      </c>
      <c r="M126" s="56">
        <f>INDEX(Saturations!$G$2:$U$136,MATCH(LEFT(K$1,2)&amp;K126&amp;L126,Saturations!$A$2:$A$136,0),MATCH(M111,Saturations!$G$1:$U$1,0))</f>
        <v>1</v>
      </c>
      <c r="N126" s="57">
        <f>INDEX(Usage!$G$2:$V$136,MATCH(LEFT(K$1,2)&amp;K126&amp;L126,Usage!$A$2:$A$136,0),MATCH(M111,Usage!$G$1:$V$1,0))/1000000</f>
        <v>4.1525721824499742E-4</v>
      </c>
      <c r="O126" s="36"/>
      <c r="P126" s="49" t="s">
        <v>84</v>
      </c>
      <c r="Q126" s="49" t="s">
        <v>84</v>
      </c>
      <c r="R126" s="56">
        <f>INDEX(Saturations!$G$2:$U$136,MATCH(LEFT(P$1,2)&amp;P126&amp;Q126,Saturations!$A$2:$A$136,0),MATCH(R111,Saturations!$G$1:$U$1,0))</f>
        <v>1</v>
      </c>
      <c r="S126" s="57">
        <f>INDEX(Usage!$G$2:$V$136,MATCH(LEFT(P$1,2)&amp;P126&amp;Q126,Usage!$A$2:$A$136,0),MATCH(R111,Usage!$G$1:$V$1,0))/1000000</f>
        <v>0.22945897746053798</v>
      </c>
      <c r="T126" s="36"/>
      <c r="U126" s="49" t="s">
        <v>84</v>
      </c>
      <c r="V126" s="49" t="s">
        <v>84</v>
      </c>
      <c r="W126" s="56">
        <f>INDEX(Saturations!$G$2:$U$136,MATCH(LEFT(U$1,2)&amp;U126&amp;V126,Saturations!$A$2:$A$136,0),MATCH(W111,Saturations!$G$1:$U$1,0))</f>
        <v>1</v>
      </c>
      <c r="X126" s="57">
        <f>INDEX(Usage!$G$2:$V$136,MATCH(LEFT(U$1,2)&amp;U126&amp;V126,Usage!$A$2:$A$136,0),MATCH(W111,Usage!$G$1:$V$1,0))/1000000</f>
        <v>6.0329041028294929E-5</v>
      </c>
      <c r="Y126" s="36"/>
    </row>
    <row r="127" spans="1:25" x14ac:dyDescent="0.25">
      <c r="A127" s="49" t="s">
        <v>85</v>
      </c>
      <c r="B127" s="49" t="s">
        <v>86</v>
      </c>
      <c r="C127" s="56">
        <f>INDEX(Saturations!$G$2:$U$136,MATCH(LEFT(A$1,2)&amp;A127&amp;B127,Saturations!$A$2:$A$136,0),MATCH(C111,Saturations!$G$1:$U$1,0))</f>
        <v>1</v>
      </c>
      <c r="D127" s="57">
        <f>INDEX(Usage!$G$2:$V$136,MATCH(LEFT(A$1,2)&amp;A127&amp;B127,Usage!$A$2:$A$136,0),MATCH(C111,Usage!$G$1:$V$1,0))/1000000</f>
        <v>0.70072613998229893</v>
      </c>
      <c r="E127" s="36"/>
      <c r="F127" s="49" t="s">
        <v>85</v>
      </c>
      <c r="G127" s="49" t="s">
        <v>86</v>
      </c>
      <c r="H127" s="56">
        <f>INDEX(Saturations!$G$2:$U$136,MATCH(LEFT(F$1,2)&amp;F127&amp;G127,Saturations!$A$2:$A$136,0),MATCH(H111,Saturations!$G$1:$U$1,0))</f>
        <v>1</v>
      </c>
      <c r="I127" s="57">
        <f>INDEX(Usage!$G$2:$V$136,MATCH(LEFT(F$1,2)&amp;F127&amp;G127,Usage!$A$2:$A$136,0),MATCH(H111,Usage!$G$1:$V$1,0))/1000000</f>
        <v>1.2437109162011122</v>
      </c>
      <c r="J127" s="36"/>
      <c r="K127" s="49" t="s">
        <v>85</v>
      </c>
      <c r="L127" s="49" t="s">
        <v>86</v>
      </c>
      <c r="M127" s="56">
        <f>INDEX(Saturations!$G$2:$U$136,MATCH(LEFT(K$1,2)&amp;K127&amp;L127,Saturations!$A$2:$A$136,0),MATCH(M111,Saturations!$G$1:$U$1,0))</f>
        <v>1</v>
      </c>
      <c r="N127" s="57">
        <f>INDEX(Usage!$G$2:$V$136,MATCH(LEFT(K$1,2)&amp;K127&amp;L127,Usage!$A$2:$A$136,0),MATCH(M111,Usage!$G$1:$V$1,0))/1000000</f>
        <v>3.2485307798092838E-5</v>
      </c>
      <c r="O127" s="36"/>
      <c r="P127" s="49" t="s">
        <v>85</v>
      </c>
      <c r="Q127" s="49" t="s">
        <v>86</v>
      </c>
      <c r="R127" s="56">
        <f>INDEX(Saturations!$G$2:$U$136,MATCH(LEFT(P$1,2)&amp;P127&amp;Q127,Saturations!$A$2:$A$136,0),MATCH(R111,Saturations!$G$1:$U$1,0))</f>
        <v>1</v>
      </c>
      <c r="S127" s="57">
        <f>INDEX(Usage!$G$2:$V$136,MATCH(LEFT(P$1,2)&amp;P127&amp;Q127,Usage!$A$2:$A$136,0),MATCH(R111,Usage!$G$1:$V$1,0))/1000000</f>
        <v>1.9167599087243841E-2</v>
      </c>
      <c r="T127" s="36"/>
      <c r="U127" s="49" t="s">
        <v>85</v>
      </c>
      <c r="V127" s="49" t="s">
        <v>86</v>
      </c>
      <c r="W127" s="56">
        <f>INDEX(Saturations!$G$2:$U$136,MATCH(LEFT(U$1,2)&amp;U127&amp;V127,Saturations!$A$2:$A$136,0),MATCH(W111,Saturations!$G$1:$U$1,0))</f>
        <v>1</v>
      </c>
      <c r="X127" s="57">
        <f>INDEX(Usage!$G$2:$V$136,MATCH(LEFT(U$1,2)&amp;U127&amp;V127,Usage!$A$2:$A$136,0),MATCH(W111,Usage!$G$1:$V$1,0))/1000000</f>
        <v>1.0036228244440377E-5</v>
      </c>
      <c r="Y127" s="36"/>
    </row>
    <row r="128" spans="1:25" x14ac:dyDescent="0.25">
      <c r="A128" s="49" t="s">
        <v>85</v>
      </c>
      <c r="B128" s="49" t="s">
        <v>87</v>
      </c>
      <c r="C128" s="56">
        <f>INDEX(Saturations!$G$2:$U$136,MATCH(LEFT(A$1,2)&amp;A128&amp;B128,Saturations!$A$2:$A$136,0),MATCH(C111,Saturations!$G$1:$U$1,0))</f>
        <v>1</v>
      </c>
      <c r="D128" s="57">
        <f>INDEX(Usage!$G$2:$V$136,MATCH(LEFT(A$1,2)&amp;A128&amp;B128,Usage!$A$2:$A$136,0),MATCH(C111,Usage!$G$1:$V$1,0))/1000000</f>
        <v>4.2540125193709946</v>
      </c>
      <c r="E128" s="36"/>
      <c r="F128" s="49" t="s">
        <v>85</v>
      </c>
      <c r="G128" s="49" t="s">
        <v>87</v>
      </c>
      <c r="H128" s="56">
        <f>INDEX(Saturations!$G$2:$U$136,MATCH(LEFT(F$1,2)&amp;F128&amp;G128,Saturations!$A$2:$A$136,0),MATCH(H111,Saturations!$G$1:$U$1,0))</f>
        <v>1</v>
      </c>
      <c r="I128" s="57">
        <f>INDEX(Usage!$G$2:$V$136,MATCH(LEFT(F$1,2)&amp;F128&amp;G128,Usage!$A$2:$A$136,0),MATCH(H111,Usage!$G$1:$V$1,0))/1000000</f>
        <v>7.5503988022075879</v>
      </c>
      <c r="J128" s="36"/>
      <c r="K128" s="49" t="s">
        <v>85</v>
      </c>
      <c r="L128" s="49" t="s">
        <v>87</v>
      </c>
      <c r="M128" s="56">
        <f>INDEX(Saturations!$G$2:$U$136,MATCH(LEFT(K$1,2)&amp;K128&amp;L128,Saturations!$A$2:$A$136,0),MATCH(M111,Saturations!$G$1:$U$1,0))</f>
        <v>1</v>
      </c>
      <c r="N128" s="57">
        <f>INDEX(Usage!$G$2:$V$136,MATCH(LEFT(K$1,2)&amp;K128&amp;L128,Usage!$A$2:$A$136,0),MATCH(M111,Usage!$G$1:$V$1,0))/1000000</f>
        <v>1.9721385885818087E-4</v>
      </c>
      <c r="O128" s="36"/>
      <c r="P128" s="49" t="s">
        <v>85</v>
      </c>
      <c r="Q128" s="49" t="s">
        <v>87</v>
      </c>
      <c r="R128" s="56">
        <f>INDEX(Saturations!$G$2:$U$136,MATCH(LEFT(P$1,2)&amp;P128&amp;Q128,Saturations!$A$2:$A$136,0),MATCH(R111,Saturations!$G$1:$U$1,0))</f>
        <v>1</v>
      </c>
      <c r="S128" s="57">
        <f>INDEX(Usage!$G$2:$V$136,MATCH(LEFT(P$1,2)&amp;P128&amp;Q128,Usage!$A$2:$A$136,0),MATCH(R111,Usage!$G$1:$V$1,0))/1000000</f>
        <v>0.11636387146265033</v>
      </c>
      <c r="T128" s="36"/>
      <c r="U128" s="49" t="s">
        <v>85</v>
      </c>
      <c r="V128" s="49" t="s">
        <v>87</v>
      </c>
      <c r="W128" s="56">
        <f>INDEX(Saturations!$G$2:$U$136,MATCH(LEFT(U$1,2)&amp;U128&amp;V128,Saturations!$A$2:$A$136,0),MATCH(W111,Saturations!$G$1:$U$1,0))</f>
        <v>1</v>
      </c>
      <c r="X128" s="57">
        <f>INDEX(Usage!$G$2:$V$136,MATCH(LEFT(U$1,2)&amp;U128&amp;V128,Usage!$A$2:$A$136,0),MATCH(W111,Usage!$G$1:$V$1,0))/1000000</f>
        <v>6.0928568470690446E-5</v>
      </c>
      <c r="Y128" s="36"/>
    </row>
    <row r="129" spans="1:25" x14ac:dyDescent="0.25">
      <c r="A129" s="49" t="s">
        <v>85</v>
      </c>
      <c r="B129" s="49" t="s">
        <v>88</v>
      </c>
      <c r="C129" s="56">
        <f>INDEX(Saturations!$G$2:$U$136,MATCH(LEFT(A$1,2)&amp;A129&amp;B129,Saturations!$A$2:$A$136,0),MATCH(C111,Saturations!$G$1:$U$1,0))</f>
        <v>1</v>
      </c>
      <c r="D129" s="57">
        <f>INDEX(Usage!$G$2:$V$136,MATCH(LEFT(A$1,2)&amp;A129&amp;B129,Usage!$A$2:$A$136,0),MATCH(C111,Usage!$G$1:$V$1,0))/1000000</f>
        <v>2.2977061627633502</v>
      </c>
      <c r="E129" s="36"/>
      <c r="F129" s="49" t="s">
        <v>85</v>
      </c>
      <c r="G129" s="49" t="s">
        <v>88</v>
      </c>
      <c r="H129" s="56">
        <f>INDEX(Saturations!$G$2:$U$136,MATCH(LEFT(F$1,2)&amp;F129&amp;G129,Saturations!$A$2:$A$136,0),MATCH(H111,Saturations!$G$1:$U$1,0))</f>
        <v>1</v>
      </c>
      <c r="I129" s="57">
        <f>INDEX(Usage!$G$2:$V$136,MATCH(LEFT(F$1,2)&amp;F129&amp;G129,Usage!$A$2:$A$136,0),MATCH(H111,Usage!$G$1:$V$1,0))/1000000</f>
        <v>4.078172732251053</v>
      </c>
      <c r="J129" s="36"/>
      <c r="K129" s="49" t="s">
        <v>85</v>
      </c>
      <c r="L129" s="49" t="s">
        <v>88</v>
      </c>
      <c r="M129" s="56">
        <f>INDEX(Saturations!$G$2:$U$136,MATCH(LEFT(K$1,2)&amp;K129&amp;L129,Saturations!$A$2:$A$136,0),MATCH(M111,Saturations!$G$1:$U$1,0))</f>
        <v>1</v>
      </c>
      <c r="N129" s="57">
        <f>INDEX(Usage!$G$2:$V$136,MATCH(LEFT(K$1,2)&amp;K129&amp;L129,Usage!$A$2:$A$136,0),MATCH(M111,Usage!$G$1:$V$1,0))/1000000</f>
        <v>1.0652049020010539E-4</v>
      </c>
      <c r="O129" s="36"/>
      <c r="P129" s="49" t="s">
        <v>85</v>
      </c>
      <c r="Q129" s="49" t="s">
        <v>88</v>
      </c>
      <c r="R129" s="56">
        <f>INDEX(Saturations!$G$2:$U$136,MATCH(LEFT(P$1,2)&amp;P129&amp;Q129,Saturations!$A$2:$A$136,0),MATCH(R111,Saturations!$G$1:$U$1,0))</f>
        <v>1</v>
      </c>
      <c r="S129" s="57">
        <f>INDEX(Usage!$G$2:$V$136,MATCH(LEFT(P$1,2)&amp;P129&amp;Q129,Usage!$A$2:$A$136,0),MATCH(R111,Usage!$G$1:$V$1,0))/1000000</f>
        <v>6.2851245351357762E-2</v>
      </c>
      <c r="T129" s="36"/>
      <c r="U129" s="49" t="s">
        <v>85</v>
      </c>
      <c r="V129" s="49" t="s">
        <v>88</v>
      </c>
      <c r="W129" s="56">
        <f>INDEX(Saturations!$G$2:$U$136,MATCH(LEFT(U$1,2)&amp;U129&amp;V129,Saturations!$A$2:$A$136,0),MATCH(W111,Saturations!$G$1:$U$1,0))</f>
        <v>1</v>
      </c>
      <c r="X129" s="57">
        <f>INDEX(Usage!$G$2:$V$136,MATCH(LEFT(U$1,2)&amp;U129&amp;V129,Usage!$A$2:$A$136,0),MATCH(W111,Usage!$G$1:$V$1,0))/1000000</f>
        <v>3.2909152623780767E-5</v>
      </c>
      <c r="Y129" s="36"/>
    </row>
    <row r="130" spans="1:25" ht="15.45" customHeight="1" x14ac:dyDescent="0.25">
      <c r="A130" s="49" t="s">
        <v>89</v>
      </c>
      <c r="B130" s="49" t="s">
        <v>86</v>
      </c>
      <c r="C130" s="56">
        <f>INDEX(Saturations!$G$2:$U$136,MATCH(LEFT(A$1,2)&amp;A130&amp;B130,Saturations!$A$2:$A$136,0),MATCH(C111,Saturations!$G$1:$U$1,0))</f>
        <v>1</v>
      </c>
      <c r="D130" s="57">
        <f>INDEX(Usage!$G$2:$V$136,MATCH(LEFT(A$1,2)&amp;A130&amp;B130,Usage!$A$2:$A$136,0),MATCH(C111,Usage!$G$1:$V$1,0))/1000000</f>
        <v>0.62340526155953047</v>
      </c>
      <c r="E130" s="36"/>
      <c r="F130" s="49" t="s">
        <v>89</v>
      </c>
      <c r="G130" s="49" t="s">
        <v>86</v>
      </c>
      <c r="H130" s="56">
        <f>INDEX(Saturations!$G$2:$U$136,MATCH(LEFT(F$1,2)&amp;F130&amp;G130,Saturations!$A$2:$A$136,0),MATCH(H111,Saturations!$G$1:$U$1,0))</f>
        <v>1</v>
      </c>
      <c r="I130" s="57">
        <f>INDEX(Usage!$G$2:$V$136,MATCH(LEFT(F$1,2)&amp;F130&amp;G130,Usage!$A$2:$A$136,0),MATCH(H111,Usage!$G$1:$V$1,0))/1000000</f>
        <v>1.3196533589078827</v>
      </c>
      <c r="J130" s="36"/>
      <c r="K130" s="49" t="s">
        <v>89</v>
      </c>
      <c r="L130" s="49" t="s">
        <v>86</v>
      </c>
      <c r="M130" s="56">
        <f>INDEX(Saturations!$G$2:$U$136,MATCH(LEFT(K$1,2)&amp;K130&amp;L130,Saturations!$A$2:$A$136,0),MATCH(M111,Saturations!$G$1:$U$1,0))</f>
        <v>1</v>
      </c>
      <c r="N130" s="57">
        <f>INDEX(Usage!$G$2:$V$136,MATCH(LEFT(K$1,2)&amp;K130&amp;L130,Usage!$A$2:$A$136,0),MATCH(M111,Usage!$G$1:$V$1,0))/1000000</f>
        <v>3.4468898674503211E-5</v>
      </c>
      <c r="O130" s="36"/>
      <c r="P130" s="49" t="s">
        <v>89</v>
      </c>
      <c r="Q130" s="49" t="s">
        <v>86</v>
      </c>
      <c r="R130" s="56">
        <f>INDEX(Saturations!$G$2:$U$136,MATCH(LEFT(P$1,2)&amp;P130&amp;Q130,Saturations!$A$2:$A$136,0),MATCH(R111,Saturations!$G$1:$U$1,0))</f>
        <v>1</v>
      </c>
      <c r="S130" s="57">
        <f>INDEX(Usage!$G$2:$V$136,MATCH(LEFT(P$1,2)&amp;P130&amp;Q130,Usage!$A$2:$A$136,0),MATCH(R111,Usage!$G$1:$V$1,0))/1000000</f>
        <v>1.7052570812833259E-2</v>
      </c>
      <c r="T130" s="36"/>
      <c r="U130" s="49" t="s">
        <v>89</v>
      </c>
      <c r="V130" s="49" t="s">
        <v>86</v>
      </c>
      <c r="W130" s="56">
        <f>INDEX(Saturations!$G$2:$U$136,MATCH(LEFT(U$1,2)&amp;U130&amp;V130,Saturations!$A$2:$A$136,0),MATCH(W111,Saturations!$G$1:$U$1,0))</f>
        <v>1</v>
      </c>
      <c r="X130" s="57">
        <f>INDEX(Usage!$G$2:$V$136,MATCH(LEFT(U$1,2)&amp;U130&amp;V130,Usage!$A$2:$A$136,0),MATCH(W111,Usage!$G$1:$V$1,0))/1000000</f>
        <v>1.0649052075538957E-5</v>
      </c>
      <c r="Y130" s="36"/>
    </row>
    <row r="131" spans="1:25" x14ac:dyDescent="0.25">
      <c r="A131" s="49" t="s">
        <v>89</v>
      </c>
      <c r="B131" s="49" t="s">
        <v>90</v>
      </c>
      <c r="C131" s="56">
        <f>INDEX(Saturations!$G$2:$U$136,MATCH(LEFT(A$1,2)&amp;A131&amp;B131,Saturations!$A$2:$A$136,0),MATCH(C111,Saturations!$G$1:$U$1,0))</f>
        <v>1</v>
      </c>
      <c r="D131" s="57">
        <f>INDEX(Usage!$G$2:$V$136,MATCH(LEFT(A$1,2)&amp;A131&amp;B131,Usage!$A$2:$A$136,0),MATCH(C111,Usage!$G$1:$V$1,0))/1000000</f>
        <v>1.4578474178380276</v>
      </c>
      <c r="E131" s="36"/>
      <c r="F131" s="49" t="s">
        <v>89</v>
      </c>
      <c r="G131" s="49" t="s">
        <v>90</v>
      </c>
      <c r="H131" s="56">
        <f>INDEX(Saturations!$G$2:$U$136,MATCH(LEFT(F$1,2)&amp;F131&amp;G131,Saturations!$A$2:$A$136,0),MATCH(H111,Saturations!$G$1:$U$1,0))</f>
        <v>1</v>
      </c>
      <c r="I131" s="57">
        <f>INDEX(Usage!$G$2:$V$136,MATCH(LEFT(F$1,2)&amp;F131&amp;G131,Usage!$A$2:$A$136,0),MATCH(H111,Usage!$G$1:$V$1,0))/1000000</f>
        <v>3.0860394679896737</v>
      </c>
      <c r="J131" s="36"/>
      <c r="K131" s="49" t="s">
        <v>89</v>
      </c>
      <c r="L131" s="49" t="s">
        <v>90</v>
      </c>
      <c r="M131" s="56">
        <f>INDEX(Saturations!$G$2:$U$136,MATCH(LEFT(K$1,2)&amp;K131&amp;L131,Saturations!$A$2:$A$136,0),MATCH(M111,Saturations!$G$1:$U$1,0))</f>
        <v>1</v>
      </c>
      <c r="N131" s="57">
        <f>INDEX(Usage!$G$2:$V$136,MATCH(LEFT(K$1,2)&amp;K131&amp;L131,Usage!$A$2:$A$136,0),MATCH(M111,Usage!$G$1:$V$1,0))/1000000</f>
        <v>8.0606305443488055E-5</v>
      </c>
      <c r="O131" s="36"/>
      <c r="P131" s="49" t="s">
        <v>89</v>
      </c>
      <c r="Q131" s="49" t="s">
        <v>90</v>
      </c>
      <c r="R131" s="56">
        <f>INDEX(Saturations!$G$2:$U$136,MATCH(LEFT(P$1,2)&amp;P131&amp;Q131,Saturations!$A$2:$A$136,0),MATCH(R111,Saturations!$G$1:$U$1,0))</f>
        <v>1</v>
      </c>
      <c r="S131" s="57">
        <f>INDEX(Usage!$G$2:$V$136,MATCH(LEFT(P$1,2)&amp;P131&amp;Q131,Usage!$A$2:$A$136,0),MATCH(R111,Usage!$G$1:$V$1,0))/1000000</f>
        <v>3.9877825645549418E-2</v>
      </c>
      <c r="T131" s="36"/>
      <c r="U131" s="49" t="s">
        <v>89</v>
      </c>
      <c r="V131" s="49" t="s">
        <v>90</v>
      </c>
      <c r="W131" s="56">
        <f>INDEX(Saturations!$G$2:$U$136,MATCH(LEFT(U$1,2)&amp;U131&amp;V131,Saturations!$A$2:$A$136,0),MATCH(W111,Saturations!$G$1:$U$1,0))</f>
        <v>1</v>
      </c>
      <c r="X131" s="57">
        <f>INDEX(Usage!$G$2:$V$136,MATCH(LEFT(U$1,2)&amp;U131&amp;V131,Usage!$A$2:$A$136,0),MATCH(W111,Usage!$G$1:$V$1,0))/1000000</f>
        <v>2.4903051077737284E-5</v>
      </c>
      <c r="Y131" s="36"/>
    </row>
    <row r="132" spans="1:25" x14ac:dyDescent="0.25">
      <c r="A132" s="49" t="s">
        <v>89</v>
      </c>
      <c r="B132" s="49" t="s">
        <v>88</v>
      </c>
      <c r="C132" s="56">
        <f>INDEX(Saturations!$G$2:$U$136,MATCH(LEFT(A$1,2)&amp;A132&amp;B132,Saturations!$A$2:$A$136,0),MATCH(C111,Saturations!$G$1:$U$1,0))</f>
        <v>1</v>
      </c>
      <c r="D132" s="57">
        <f>INDEX(Usage!$G$2:$V$136,MATCH(LEFT(A$1,2)&amp;A132&amp;B132,Usage!$A$2:$A$136,0),MATCH(C111,Usage!$G$1:$V$1,0))/1000000</f>
        <v>1.5299346776624487</v>
      </c>
      <c r="E132" s="36"/>
      <c r="F132" s="49" t="s">
        <v>89</v>
      </c>
      <c r="G132" s="49" t="s">
        <v>88</v>
      </c>
      <c r="H132" s="56">
        <f>INDEX(Saturations!$G$2:$U$136,MATCH(LEFT(F$1,2)&amp;F132&amp;G132,Saturations!$A$2:$A$136,0),MATCH(H111,Saturations!$G$1:$U$1,0))</f>
        <v>1</v>
      </c>
      <c r="I132" s="57">
        <f>INDEX(Usage!$G$2:$V$136,MATCH(LEFT(F$1,2)&amp;F132&amp;G132,Usage!$A$2:$A$136,0),MATCH(H111,Usage!$G$1:$V$1,0))/1000000</f>
        <v>3.2386371446980502</v>
      </c>
      <c r="J132" s="36"/>
      <c r="K132" s="49" t="s">
        <v>89</v>
      </c>
      <c r="L132" s="49" t="s">
        <v>88</v>
      </c>
      <c r="M132" s="56">
        <f>INDEX(Saturations!$G$2:$U$136,MATCH(LEFT(K$1,2)&amp;K132&amp;L132,Saturations!$A$2:$A$136,0),MATCH(M111,Saturations!$G$1:$U$1,0))</f>
        <v>1</v>
      </c>
      <c r="N132" s="57">
        <f>INDEX(Usage!$G$2:$V$136,MATCH(LEFT(K$1,2)&amp;K132&amp;L132,Usage!$A$2:$A$136,0),MATCH(M111,Usage!$G$1:$V$1,0))/1000000</f>
        <v>8.459210506345691E-5</v>
      </c>
      <c r="O132" s="36"/>
      <c r="P132" s="49" t="s">
        <v>89</v>
      </c>
      <c r="Q132" s="49" t="s">
        <v>88</v>
      </c>
      <c r="R132" s="56">
        <f>INDEX(Saturations!$G$2:$U$136,MATCH(LEFT(P$1,2)&amp;P132&amp;Q132,Saturations!$A$2:$A$136,0),MATCH(R111,Saturations!$G$1:$U$1,0))</f>
        <v>1</v>
      </c>
      <c r="S132" s="57">
        <f>INDEX(Usage!$G$2:$V$136,MATCH(LEFT(P$1,2)&amp;P132&amp;Q132,Usage!$A$2:$A$136,0),MATCH(R111,Usage!$G$1:$V$1,0))/1000000</f>
        <v>4.1849693992928871E-2</v>
      </c>
      <c r="T132" s="36"/>
      <c r="U132" s="49" t="s">
        <v>89</v>
      </c>
      <c r="V132" s="49" t="s">
        <v>88</v>
      </c>
      <c r="W132" s="56">
        <f>INDEX(Saturations!$G$2:$U$136,MATCH(LEFT(U$1,2)&amp;U132&amp;V132,Saturations!$A$2:$A$136,0),MATCH(W111,Saturations!$G$1:$U$1,0))</f>
        <v>1</v>
      </c>
      <c r="X132" s="57">
        <f>INDEX(Usage!$G$2:$V$136,MATCH(LEFT(U$1,2)&amp;U132&amp;V132,Usage!$A$2:$A$136,0),MATCH(W111,Usage!$G$1:$V$1,0))/1000000</f>
        <v>2.6134450668322638E-5</v>
      </c>
      <c r="Y132" s="36"/>
    </row>
    <row r="133" spans="1:25" x14ac:dyDescent="0.25">
      <c r="A133" s="49" t="s">
        <v>93</v>
      </c>
      <c r="B133" s="49" t="s">
        <v>94</v>
      </c>
      <c r="C133" s="56">
        <f>INDEX(Saturations!$G$2:$U$136,MATCH(LEFT(A$1,2)&amp;A133&amp;B133,Saturations!$A$2:$A$136,0),MATCH(C111,Saturations!$G$1:$U$1,0))</f>
        <v>1</v>
      </c>
      <c r="D133" s="57">
        <f>INDEX(Usage!$G$2:$V$136,MATCH(LEFT(A$1,2)&amp;A133&amp;B133,Usage!$A$2:$A$136,0),MATCH(C111,Usage!$G$1:$V$1,0))/1000000</f>
        <v>82.421291262475265</v>
      </c>
      <c r="E133" s="36"/>
      <c r="F133" s="49" t="s">
        <v>93</v>
      </c>
      <c r="G133" s="49" t="s">
        <v>94</v>
      </c>
      <c r="H133" s="56">
        <f>INDEX(Saturations!$G$2:$U$136,MATCH(LEFT(F$1,2)&amp;F133&amp;G133,Saturations!$A$2:$A$136,0),MATCH(H111,Saturations!$G$1:$U$1,0))</f>
        <v>1</v>
      </c>
      <c r="I133" s="57">
        <f>INDEX(Usage!$G$2:$V$136,MATCH(LEFT(F$1,2)&amp;F133&amp;G133,Usage!$A$2:$A$136,0),MATCH(H111,Usage!$G$1:$V$1,0))/1000000</f>
        <v>219.00980176102811</v>
      </c>
      <c r="J133" s="36"/>
      <c r="K133" s="49" t="s">
        <v>93</v>
      </c>
      <c r="L133" s="49" t="s">
        <v>94</v>
      </c>
      <c r="M133" s="56">
        <f>INDEX(Saturations!$G$2:$U$136,MATCH(LEFT(K$1,2)&amp;K133&amp;L133,Saturations!$A$2:$A$136,0),MATCH(M111,Saturations!$G$1:$U$1,0))</f>
        <v>1</v>
      </c>
      <c r="N133" s="57">
        <f>INDEX(Usage!$G$2:$V$136,MATCH(LEFT(K$1,2)&amp;K133&amp;L133,Usage!$A$2:$A$136,0),MATCH(M111,Usage!$G$1:$V$1,0))/1000000</f>
        <v>4.0657208365568447E-3</v>
      </c>
      <c r="O133" s="36"/>
      <c r="P133" s="49" t="s">
        <v>93</v>
      </c>
      <c r="Q133" s="49" t="s">
        <v>94</v>
      </c>
      <c r="R133" s="56">
        <f>INDEX(Saturations!$G$2:$U$136,MATCH(LEFT(P$1,2)&amp;P133&amp;Q133,Saturations!$A$2:$A$136,0),MATCH(R111,Saturations!$G$1:$U$1,0))</f>
        <v>1</v>
      </c>
      <c r="S133" s="57">
        <f>INDEX(Usage!$G$2:$V$136,MATCH(LEFT(P$1,2)&amp;P133&amp;Q133,Usage!$A$2:$A$136,0),MATCH(R111,Usage!$G$1:$V$1,0))/1000000</f>
        <v>2.254544503237724</v>
      </c>
      <c r="T133" s="36"/>
      <c r="U133" s="49" t="s">
        <v>93</v>
      </c>
      <c r="V133" s="49" t="s">
        <v>94</v>
      </c>
      <c r="W133" s="56">
        <f>INDEX(Saturations!$G$2:$U$136,MATCH(LEFT(U$1,2)&amp;U133&amp;V133,Saturations!$A$2:$A$136,0),MATCH(W111,Saturations!$G$1:$U$1,0))</f>
        <v>1</v>
      </c>
      <c r="X133" s="57">
        <f>INDEX(Usage!$G$2:$V$136,MATCH(LEFT(U$1,2)&amp;U133&amp;V133,Usage!$A$2:$A$136,0),MATCH(W111,Usage!$G$1:$V$1,0))/1000000</f>
        <v>1.7673177340576543E-3</v>
      </c>
      <c r="Y133" s="36"/>
    </row>
    <row r="134" spans="1:25" x14ac:dyDescent="0.25">
      <c r="A134" s="49" t="s">
        <v>93</v>
      </c>
      <c r="B134" s="49" t="s">
        <v>95</v>
      </c>
      <c r="C134" s="56">
        <f>INDEX(Saturations!$G$2:$U$136,MATCH(LEFT(A$1,2)&amp;A134&amp;B134,Saturations!$A$2:$A$136,0),MATCH(C111,Saturations!$G$1:$U$1,0))</f>
        <v>1</v>
      </c>
      <c r="D134" s="57">
        <f>INDEX(Usage!$G$2:$V$136,MATCH(LEFT(A$1,2)&amp;A134&amp;B134,Usage!$A$2:$A$136,0),MATCH(C111,Usage!$G$1:$V$1,0))/1000000</f>
        <v>22.999037925226226</v>
      </c>
      <c r="E134" s="36"/>
      <c r="F134" s="49" t="s">
        <v>93</v>
      </c>
      <c r="G134" s="49" t="s">
        <v>95</v>
      </c>
      <c r="H134" s="56">
        <f>INDEX(Saturations!$G$2:$U$136,MATCH(LEFT(F$1,2)&amp;F134&amp;G134,Saturations!$A$2:$A$136,0),MATCH(H111,Saturations!$G$1:$U$1,0))</f>
        <v>1</v>
      </c>
      <c r="I134" s="57">
        <f>INDEX(Usage!$G$2:$V$136,MATCH(LEFT(F$1,2)&amp;F134&amp;G134,Usage!$A$2:$A$136,0),MATCH(H111,Usage!$G$1:$V$1,0))/1000000</f>
        <v>61.113028679173496</v>
      </c>
      <c r="J134" s="36"/>
      <c r="K134" s="49" t="s">
        <v>93</v>
      </c>
      <c r="L134" s="49" t="s">
        <v>95</v>
      </c>
      <c r="M134" s="56">
        <f>INDEX(Saturations!$G$2:$U$136,MATCH(LEFT(K$1,2)&amp;K134&amp;L134,Saturations!$A$2:$A$136,0),MATCH(M111,Saturations!$G$1:$U$1,0))</f>
        <v>1</v>
      </c>
      <c r="N134" s="57">
        <f>INDEX(Usage!$G$2:$V$136,MATCH(LEFT(K$1,2)&amp;K134&amp;L134,Usage!$A$2:$A$136,0),MATCH(M111,Usage!$G$1:$V$1,0))/1000000</f>
        <v>1.1345086479605483E-3</v>
      </c>
      <c r="O134" s="36"/>
      <c r="P134" s="49" t="s">
        <v>93</v>
      </c>
      <c r="Q134" s="49" t="s">
        <v>95</v>
      </c>
      <c r="R134" s="56">
        <f>INDEX(Saturations!$G$2:$U$136,MATCH(LEFT(P$1,2)&amp;P134&amp;Q134,Saturations!$A$2:$A$136,0),MATCH(R111,Saturations!$G$1:$U$1,0))</f>
        <v>1</v>
      </c>
      <c r="S134" s="57">
        <f>INDEX(Usage!$G$2:$V$136,MATCH(LEFT(P$1,2)&amp;P134&amp;Q134,Usage!$A$2:$A$136,0),MATCH(R111,Usage!$G$1:$V$1,0))/1000000</f>
        <v>0.62911359115872101</v>
      </c>
      <c r="T134" s="36"/>
      <c r="U134" s="49" t="s">
        <v>93</v>
      </c>
      <c r="V134" s="49" t="s">
        <v>95</v>
      </c>
      <c r="W134" s="56">
        <f>INDEX(Saturations!$G$2:$U$136,MATCH(LEFT(U$1,2)&amp;U134&amp;V134,Saturations!$A$2:$A$136,0),MATCH(W111,Saturations!$G$1:$U$1,0))</f>
        <v>1</v>
      </c>
      <c r="X134" s="57">
        <f>INDEX(Usage!$G$2:$V$136,MATCH(LEFT(U$1,2)&amp;U134&amp;V134,Usage!$A$2:$A$136,0),MATCH(W111,Usage!$G$1:$V$1,0))/1000000</f>
        <v>4.9315664640675735E-4</v>
      </c>
      <c r="Y134" s="36"/>
    </row>
    <row r="135" spans="1:25" x14ac:dyDescent="0.25">
      <c r="A135" s="49" t="s">
        <v>93</v>
      </c>
      <c r="B135" s="49" t="s">
        <v>96</v>
      </c>
      <c r="C135" s="56">
        <f>INDEX(Saturations!$G$2:$U$136,MATCH(LEFT(A$1,2)&amp;A135&amp;B135,Saturations!$A$2:$A$136,0),MATCH(C111,Saturations!$G$1:$U$1,0))</f>
        <v>1</v>
      </c>
      <c r="D135" s="57">
        <f>INDEX(Usage!$G$2:$V$136,MATCH(LEFT(A$1,2)&amp;A135&amp;B135,Usage!$A$2:$A$136,0),MATCH(C111,Usage!$G$1:$V$1,0))/1000000</f>
        <v>13.311339648501072</v>
      </c>
      <c r="E135" s="36"/>
      <c r="F135" s="49" t="s">
        <v>93</v>
      </c>
      <c r="G135" s="49" t="s">
        <v>96</v>
      </c>
      <c r="H135" s="56">
        <f>INDEX(Saturations!$G$2:$U$136,MATCH(LEFT(F$1,2)&amp;F135&amp;G135,Saturations!$A$2:$A$136,0),MATCH(H111,Saturations!$G$1:$U$1,0))</f>
        <v>1</v>
      </c>
      <c r="I135" s="57">
        <f>INDEX(Usage!$G$2:$V$136,MATCH(LEFT(F$1,2)&amp;F135&amp;G135,Usage!$A$2:$A$136,0),MATCH(H111,Usage!$G$1:$V$1,0))/1000000</f>
        <v>35.370883092670212</v>
      </c>
      <c r="J135" s="36"/>
      <c r="K135" s="49" t="s">
        <v>93</v>
      </c>
      <c r="L135" s="49" t="s">
        <v>96</v>
      </c>
      <c r="M135" s="56">
        <f>INDEX(Saturations!$G$2:$U$136,MATCH(LEFT(K$1,2)&amp;K135&amp;L135,Saturations!$A$2:$A$136,0),MATCH(M111,Saturations!$G$1:$U$1,0))</f>
        <v>1</v>
      </c>
      <c r="N135" s="57">
        <f>INDEX(Usage!$G$2:$V$136,MATCH(LEFT(K$1,2)&amp;K135&amp;L135,Usage!$A$2:$A$136,0),MATCH(M111,Usage!$G$1:$V$1,0))/1000000</f>
        <v>6.5662876839732171E-4</v>
      </c>
      <c r="O135" s="36"/>
      <c r="P135" s="49" t="s">
        <v>93</v>
      </c>
      <c r="Q135" s="49" t="s">
        <v>96</v>
      </c>
      <c r="R135" s="56">
        <f>INDEX(Saturations!$G$2:$U$136,MATCH(LEFT(P$1,2)&amp;P135&amp;Q135,Saturations!$A$2:$A$136,0),MATCH(R111,Saturations!$G$1:$U$1,0))</f>
        <v>1</v>
      </c>
      <c r="S135" s="57">
        <f>INDEX(Usage!$G$2:$V$136,MATCH(LEFT(P$1,2)&amp;P135&amp;Q135,Usage!$A$2:$A$136,0),MATCH(R111,Usage!$G$1:$V$1,0))/1000000</f>
        <v>0.36411717379780806</v>
      </c>
      <c r="T135" s="36"/>
      <c r="U135" s="49" t="s">
        <v>93</v>
      </c>
      <c r="V135" s="49" t="s">
        <v>96</v>
      </c>
      <c r="W135" s="56">
        <f>INDEX(Saturations!$G$2:$U$136,MATCH(LEFT(U$1,2)&amp;U135&amp;V135,Saturations!$A$2:$A$136,0),MATCH(W111,Saturations!$G$1:$U$1,0))</f>
        <v>1</v>
      </c>
      <c r="X135" s="57">
        <f>INDEX(Usage!$G$2:$V$136,MATCH(LEFT(U$1,2)&amp;U135&amp;V135,Usage!$A$2:$A$136,0),MATCH(W111,Usage!$G$1:$V$1,0))/1000000</f>
        <v>2.8542827059021517E-4</v>
      </c>
      <c r="Y135" s="36"/>
    </row>
    <row r="136" spans="1:25" x14ac:dyDescent="0.25">
      <c r="A136" s="49" t="s">
        <v>93</v>
      </c>
      <c r="B136" s="49" t="s">
        <v>97</v>
      </c>
      <c r="C136" s="56">
        <f>INDEX(Saturations!$G$2:$U$136,MATCH(LEFT(A$1,2)&amp;A136&amp;B136,Saturations!$A$2:$A$136,0),MATCH(C111,Saturations!$G$1:$U$1,0))</f>
        <v>1</v>
      </c>
      <c r="D136" s="57">
        <f>INDEX(Usage!$G$2:$V$136,MATCH(LEFT(A$1,2)&amp;A136&amp;B136,Usage!$A$2:$A$136,0),MATCH(C111,Usage!$G$1:$V$1,0))/1000000</f>
        <v>92.54140252981324</v>
      </c>
      <c r="E136" s="36"/>
      <c r="F136" s="49" t="s">
        <v>93</v>
      </c>
      <c r="G136" s="49" t="s">
        <v>97</v>
      </c>
      <c r="H136" s="56">
        <f>INDEX(Saturations!$G$2:$U$136,MATCH(LEFT(F$1,2)&amp;F136&amp;G136,Saturations!$A$2:$A$136,0),MATCH(H111,Saturations!$G$1:$U$1,0))</f>
        <v>1</v>
      </c>
      <c r="I136" s="57">
        <f>INDEX(Usage!$G$2:$V$136,MATCH(LEFT(F$1,2)&amp;F136&amp;G136,Usage!$A$2:$A$136,0),MATCH(H111,Usage!$G$1:$V$1,0))/1000000</f>
        <v>245.90095486612776</v>
      </c>
      <c r="J136" s="36"/>
      <c r="K136" s="49" t="s">
        <v>93</v>
      </c>
      <c r="L136" s="49" t="s">
        <v>97</v>
      </c>
      <c r="M136" s="56">
        <f>INDEX(Saturations!$G$2:$U$136,MATCH(LEFT(K$1,2)&amp;K136&amp;L136,Saturations!$A$2:$A$136,0),MATCH(M111,Saturations!$G$1:$U$1,0))</f>
        <v>1</v>
      </c>
      <c r="N136" s="57">
        <f>INDEX(Usage!$G$2:$V$136,MATCH(LEFT(K$1,2)&amp;K136&amp;L136,Usage!$A$2:$A$136,0),MATCH(M111,Usage!$G$1:$V$1,0))/1000000</f>
        <v>4.5649310117148552E-3</v>
      </c>
      <c r="O136" s="36"/>
      <c r="P136" s="49" t="s">
        <v>93</v>
      </c>
      <c r="Q136" s="49" t="s">
        <v>97</v>
      </c>
      <c r="R136" s="56">
        <f>INDEX(Saturations!$G$2:$U$136,MATCH(LEFT(P$1,2)&amp;P136&amp;Q136,Saturations!$A$2:$A$136,0),MATCH(R111,Saturations!$G$1:$U$1,0))</f>
        <v>1</v>
      </c>
      <c r="S136" s="57">
        <f>INDEX(Usage!$G$2:$V$136,MATCH(LEFT(P$1,2)&amp;P136&amp;Q136,Usage!$A$2:$A$136,0),MATCH(R111,Usage!$G$1:$V$1,0))/1000000</f>
        <v>2.531369106206772</v>
      </c>
      <c r="T136" s="36"/>
      <c r="U136" s="49" t="s">
        <v>93</v>
      </c>
      <c r="V136" s="49" t="s">
        <v>97</v>
      </c>
      <c r="W136" s="56">
        <f>INDEX(Saturations!$G$2:$U$136,MATCH(LEFT(U$1,2)&amp;U136&amp;V136,Saturations!$A$2:$A$136,0),MATCH(W111,Saturations!$G$1:$U$1,0))</f>
        <v>1</v>
      </c>
      <c r="X136" s="57">
        <f>INDEX(Usage!$G$2:$V$136,MATCH(LEFT(U$1,2)&amp;U136&amp;V136,Usage!$A$2:$A$136,0),MATCH(W111,Usage!$G$1:$V$1,0))/1000000</f>
        <v>1.9843181212081768E-3</v>
      </c>
      <c r="Y136" s="36"/>
    </row>
    <row r="137" spans="1:25" x14ac:dyDescent="0.25">
      <c r="A137" s="49" t="s">
        <v>93</v>
      </c>
      <c r="B137" s="49" t="s">
        <v>98</v>
      </c>
      <c r="C137" s="56">
        <f>INDEX(Saturations!$G$2:$U$136,MATCH(LEFT(A$1,2)&amp;A137&amp;B137,Saturations!$A$2:$A$136,0),MATCH(C111,Saturations!$G$1:$U$1,0))</f>
        <v>0</v>
      </c>
      <c r="D137" s="57">
        <f>INDEX(Usage!$G$2:$V$136,MATCH(LEFT(A$1,2)&amp;A137&amp;B137,Usage!$A$2:$A$136,0),MATCH(C111,Usage!$G$1:$V$1,0))/1000000</f>
        <v>0</v>
      </c>
      <c r="E137" s="36"/>
      <c r="F137" s="49" t="s">
        <v>93</v>
      </c>
      <c r="G137" s="49" t="s">
        <v>98</v>
      </c>
      <c r="H137" s="56">
        <f>INDEX(Saturations!$G$2:$U$136,MATCH(LEFT(F$1,2)&amp;F137&amp;G137,Saturations!$A$2:$A$136,0),MATCH(H111,Saturations!$G$1:$U$1,0))</f>
        <v>0</v>
      </c>
      <c r="I137" s="57">
        <f>INDEX(Usage!$G$2:$V$136,MATCH(LEFT(F$1,2)&amp;F137&amp;G137,Usage!$A$2:$A$136,0),MATCH(H111,Usage!$G$1:$V$1,0))/1000000</f>
        <v>0</v>
      </c>
      <c r="J137" s="36"/>
      <c r="K137" s="49" t="s">
        <v>93</v>
      </c>
      <c r="L137" s="49" t="s">
        <v>98</v>
      </c>
      <c r="M137" s="56">
        <f>INDEX(Saturations!$G$2:$U$136,MATCH(LEFT(K$1,2)&amp;K137&amp;L137,Saturations!$A$2:$A$136,0),MATCH(M111,Saturations!$G$1:$U$1,0))</f>
        <v>0</v>
      </c>
      <c r="N137" s="57">
        <f>INDEX(Usage!$G$2:$V$136,MATCH(LEFT(K$1,2)&amp;K137&amp;L137,Usage!$A$2:$A$136,0),MATCH(M111,Usage!$G$1:$V$1,0))/1000000</f>
        <v>0</v>
      </c>
      <c r="O137" s="36"/>
      <c r="P137" s="49" t="s">
        <v>93</v>
      </c>
      <c r="Q137" s="49" t="s">
        <v>98</v>
      </c>
      <c r="R137" s="56">
        <f>INDEX(Saturations!$G$2:$U$136,MATCH(LEFT(P$1,2)&amp;P137&amp;Q137,Saturations!$A$2:$A$136,0),MATCH(R111,Saturations!$G$1:$U$1,0))</f>
        <v>0</v>
      </c>
      <c r="S137" s="57">
        <f>INDEX(Usage!$G$2:$V$136,MATCH(LEFT(P$1,2)&amp;P137&amp;Q137,Usage!$A$2:$A$136,0),MATCH(R111,Usage!$G$1:$V$1,0))/1000000</f>
        <v>0</v>
      </c>
      <c r="T137" s="36"/>
      <c r="U137" s="49" t="s">
        <v>93</v>
      </c>
      <c r="V137" s="49" t="s">
        <v>98</v>
      </c>
      <c r="W137" s="56">
        <f>INDEX(Saturations!$G$2:$U$136,MATCH(LEFT(U$1,2)&amp;U137&amp;V137,Saturations!$A$2:$A$136,0),MATCH(W111,Saturations!$G$1:$U$1,0))</f>
        <v>0</v>
      </c>
      <c r="X137" s="57">
        <f>INDEX(Usage!$G$2:$V$136,MATCH(LEFT(U$1,2)&amp;U137&amp;V137,Usage!$A$2:$A$136,0),MATCH(W111,Usage!$G$1:$V$1,0))/1000000</f>
        <v>0</v>
      </c>
      <c r="Y137" s="36"/>
    </row>
    <row r="138" spans="1:25" x14ac:dyDescent="0.25">
      <c r="A138" s="49" t="s">
        <v>99</v>
      </c>
      <c r="B138" s="49" t="s">
        <v>3</v>
      </c>
      <c r="C138" s="56">
        <f>INDEX(Saturations!$G$2:$U$136,MATCH(LEFT(A$1,2)&amp;A138&amp;B138,Saturations!$A$2:$A$136,0),MATCH(C111,Saturations!$G$1:$U$1,0))</f>
        <v>1</v>
      </c>
      <c r="D138" s="57">
        <f>INDEX(Usage!$G$2:$V$136,MATCH(LEFT(A$1,2)&amp;A138&amp;B138,Usage!$A$2:$A$136,0),MATCH(C111,Usage!$G$1:$V$1,0))/1000000</f>
        <v>11.018988333585053</v>
      </c>
      <c r="E138" s="36"/>
      <c r="F138" s="49" t="s">
        <v>99</v>
      </c>
      <c r="G138" s="49" t="s">
        <v>3</v>
      </c>
      <c r="H138" s="56">
        <f>INDEX(Saturations!$G$2:$U$136,MATCH(LEFT(F$1,2)&amp;F138&amp;G138,Saturations!$A$2:$A$136,0),MATCH(H111,Saturations!$G$1:$U$1,0))</f>
        <v>1</v>
      </c>
      <c r="I138" s="57">
        <f>INDEX(Usage!$G$2:$V$136,MATCH(LEFT(F$1,2)&amp;F138&amp;G138,Usage!$A$2:$A$136,0),MATCH(H111,Usage!$G$1:$V$1,0))/1000000</f>
        <v>2.551286459521577</v>
      </c>
      <c r="J138" s="36"/>
      <c r="K138" s="49" t="s">
        <v>99</v>
      </c>
      <c r="L138" s="49" t="s">
        <v>3</v>
      </c>
      <c r="M138" s="56">
        <f>INDEX(Saturations!$G$2:$U$136,MATCH(LEFT(K$1,2)&amp;K138&amp;L138,Saturations!$A$2:$A$136,0),MATCH(M111,Saturations!$G$1:$U$1,0))</f>
        <v>1</v>
      </c>
      <c r="N138" s="57">
        <f>INDEX(Usage!$G$2:$V$136,MATCH(LEFT(K$1,2)&amp;K138&amp;L138,Usage!$A$2:$A$136,0),MATCH(M111,Usage!$G$1:$V$1,0))/1000000</f>
        <v>5.4355045619177431E-4</v>
      </c>
      <c r="O138" s="36"/>
      <c r="P138" s="49" t="s">
        <v>99</v>
      </c>
      <c r="Q138" s="49" t="s">
        <v>3</v>
      </c>
      <c r="R138" s="56">
        <f>INDEX(Saturations!$G$2:$U$136,MATCH(LEFT(P$1,2)&amp;P138&amp;Q138,Saturations!$A$2:$A$136,0),MATCH(R111,Saturations!$G$1:$U$1,0))</f>
        <v>1</v>
      </c>
      <c r="S138" s="57">
        <f>INDEX(Usage!$G$2:$V$136,MATCH(LEFT(P$1,2)&amp;P138&amp;Q138,Usage!$A$2:$A$136,0),MATCH(R111,Usage!$G$1:$V$1,0))/1000000</f>
        <v>0.30141240446732981</v>
      </c>
      <c r="T138" s="36"/>
      <c r="U138" s="49" t="s">
        <v>99</v>
      </c>
      <c r="V138" s="49" t="s">
        <v>3</v>
      </c>
      <c r="W138" s="56">
        <f>INDEX(Saturations!$G$2:$U$136,MATCH(LEFT(U$1,2)&amp;U138&amp;V138,Saturations!$A$2:$A$136,0),MATCH(W111,Saturations!$G$1:$U$1,0))</f>
        <v>1</v>
      </c>
      <c r="X138" s="57">
        <f>INDEX(Usage!$G$2:$V$136,MATCH(LEFT(U$1,2)&amp;U138&amp;V138,Usage!$A$2:$A$136,0),MATCH(W111,Usage!$G$1:$V$1,0))/1000000</f>
        <v>2.0587817386792387E-5</v>
      </c>
      <c r="Y138" s="36"/>
    </row>
    <row r="139" spans="1:25" x14ac:dyDescent="0.25">
      <c r="A139" s="49" t="s">
        <v>99</v>
      </c>
      <c r="B139" s="49" t="s">
        <v>100</v>
      </c>
      <c r="C139" s="56">
        <f>INDEX(Saturations!$G$2:$U$136,MATCH(LEFT(A$1,2)&amp;A139&amp;B139,Saturations!$A$2:$A$136,0),MATCH(C111,Saturations!$G$1:$U$1,0))</f>
        <v>1</v>
      </c>
      <c r="D139" s="57">
        <f>INDEX(Usage!$G$2:$V$136,MATCH(LEFT(A$1,2)&amp;A139&amp;B139,Usage!$A$2:$A$136,0),MATCH(C111,Usage!$G$1:$V$1,0))/1000000</f>
        <v>2.5797682717250865</v>
      </c>
      <c r="E139" s="36"/>
      <c r="F139" s="49" t="s">
        <v>99</v>
      </c>
      <c r="G139" s="49" t="s">
        <v>100</v>
      </c>
      <c r="H139" s="56">
        <f>INDEX(Saturations!$G$2:$U$136,MATCH(LEFT(F$1,2)&amp;F139&amp;G139,Saturations!$A$2:$A$136,0),MATCH(H111,Saturations!$G$1:$U$1,0))</f>
        <v>0</v>
      </c>
      <c r="I139" s="57">
        <f>INDEX(Usage!$G$2:$V$136,MATCH(LEFT(F$1,2)&amp;F139&amp;G139,Usage!$A$2:$A$136,0),MATCH(H111,Usage!$G$1:$V$1,0))/1000000</f>
        <v>0</v>
      </c>
      <c r="J139" s="36"/>
      <c r="K139" s="49" t="s">
        <v>99</v>
      </c>
      <c r="L139" s="49" t="s">
        <v>100</v>
      </c>
      <c r="M139" s="56">
        <f>INDEX(Saturations!$G$2:$U$136,MATCH(LEFT(K$1,2)&amp;K139&amp;L139,Saturations!$A$2:$A$136,0),MATCH(M111,Saturations!$G$1:$U$1,0))</f>
        <v>1</v>
      </c>
      <c r="N139" s="57">
        <f>INDEX(Usage!$G$2:$V$136,MATCH(LEFT(K$1,2)&amp;K139&amp;L139,Usage!$A$2:$A$136,0),MATCH(M111,Usage!$G$1:$V$1,0))/1000000</f>
        <v>1.2725616712845871E-4</v>
      </c>
      <c r="O139" s="36"/>
      <c r="P139" s="49" t="s">
        <v>99</v>
      </c>
      <c r="Q139" s="49" t="s">
        <v>100</v>
      </c>
      <c r="R139" s="56">
        <f>INDEX(Saturations!$G$2:$U$136,MATCH(LEFT(P$1,2)&amp;P139&amp;Q139,Saturations!$A$2:$A$136,0),MATCH(R111,Saturations!$G$1:$U$1,0))</f>
        <v>1</v>
      </c>
      <c r="S139" s="57">
        <f>INDEX(Usage!$G$2:$V$136,MATCH(LEFT(P$1,2)&amp;P139&amp;Q139,Usage!$A$2:$A$136,0),MATCH(R111,Usage!$G$1:$V$1,0))/1000000</f>
        <v>7.056674662039511E-2</v>
      </c>
      <c r="T139" s="36"/>
      <c r="U139" s="49" t="s">
        <v>99</v>
      </c>
      <c r="V139" s="49" t="s">
        <v>100</v>
      </c>
      <c r="W139" s="56">
        <f>INDEX(Saturations!$G$2:$U$136,MATCH(LEFT(U$1,2)&amp;U139&amp;V139,Saturations!$A$2:$A$136,0),MATCH(W111,Saturations!$G$1:$U$1,0))</f>
        <v>0</v>
      </c>
      <c r="X139" s="57">
        <f>INDEX(Usage!$G$2:$V$136,MATCH(LEFT(U$1,2)&amp;U139&amp;V139,Usage!$A$2:$A$136,0),MATCH(W111,Usage!$G$1:$V$1,0))/1000000</f>
        <v>0</v>
      </c>
      <c r="Y139" s="36"/>
    </row>
    <row r="140" spans="1:25" x14ac:dyDescent="0.25">
      <c r="A140" s="49" t="s">
        <v>99</v>
      </c>
      <c r="B140" s="49" t="s">
        <v>101</v>
      </c>
      <c r="C140" s="56">
        <f>INDEX(Saturations!$G$2:$U$136,MATCH(LEFT(A$1,2)&amp;A140&amp;B140,Saturations!$A$2:$A$136,0),MATCH(C111,Saturations!$G$1:$U$1,0))</f>
        <v>1</v>
      </c>
      <c r="D140" s="57">
        <f>INDEX(Usage!$G$2:$V$136,MATCH(LEFT(A$1,2)&amp;A140&amp;B140,Usage!$A$2:$A$136,0),MATCH(C111,Usage!$G$1:$V$1,0))/1000000</f>
        <v>2.1910779972893084</v>
      </c>
      <c r="E140" s="36"/>
      <c r="F140" s="49" t="s">
        <v>99</v>
      </c>
      <c r="G140" s="49" t="s">
        <v>101</v>
      </c>
      <c r="H140" s="56">
        <f>INDEX(Saturations!$G$2:$U$136,MATCH(LEFT(F$1,2)&amp;F140&amp;G140,Saturations!$A$2:$A$136,0),MATCH(H111,Saturations!$G$1:$U$1,0))</f>
        <v>0</v>
      </c>
      <c r="I140" s="57">
        <f>INDEX(Usage!$G$2:$V$136,MATCH(LEFT(F$1,2)&amp;F140&amp;G140,Usage!$A$2:$A$136,0),MATCH(H111,Usage!$G$1:$V$1,0))/1000000</f>
        <v>0</v>
      </c>
      <c r="J140" s="36"/>
      <c r="K140" s="49" t="s">
        <v>99</v>
      </c>
      <c r="L140" s="49" t="s">
        <v>101</v>
      </c>
      <c r="M140" s="56">
        <f>INDEX(Saturations!$G$2:$U$136,MATCH(LEFT(K$1,2)&amp;K140&amp;L140,Saturations!$A$2:$A$136,0),MATCH(M111,Saturations!$G$1:$U$1,0))</f>
        <v>1</v>
      </c>
      <c r="N140" s="57">
        <f>INDEX(Usage!$G$2:$V$136,MATCH(LEFT(K$1,2)&amp;K140&amp;L140,Usage!$A$2:$A$136,0),MATCH(M111,Usage!$G$1:$V$1,0))/1000000</f>
        <v>1.0808264869002551E-4</v>
      </c>
      <c r="O140" s="36"/>
      <c r="P140" s="49" t="s">
        <v>99</v>
      </c>
      <c r="Q140" s="49" t="s">
        <v>101</v>
      </c>
      <c r="R140" s="56">
        <f>INDEX(Saturations!$G$2:$U$136,MATCH(LEFT(P$1,2)&amp;P140&amp;Q140,Saturations!$A$2:$A$136,0),MATCH(R111,Saturations!$G$1:$U$1,0))</f>
        <v>1</v>
      </c>
      <c r="S140" s="57">
        <f>INDEX(Usage!$G$2:$V$136,MATCH(LEFT(P$1,2)&amp;P140&amp;Q140,Usage!$A$2:$A$136,0),MATCH(R111,Usage!$G$1:$V$1,0))/1000000</f>
        <v>5.9934548213062981E-2</v>
      </c>
      <c r="T140" s="36"/>
      <c r="U140" s="49" t="s">
        <v>99</v>
      </c>
      <c r="V140" s="49" t="s">
        <v>101</v>
      </c>
      <c r="W140" s="56">
        <f>INDEX(Saturations!$G$2:$U$136,MATCH(LEFT(U$1,2)&amp;U140&amp;V140,Saturations!$A$2:$A$136,0),MATCH(W111,Saturations!$G$1:$U$1,0))</f>
        <v>0</v>
      </c>
      <c r="X140" s="57">
        <f>INDEX(Usage!$G$2:$V$136,MATCH(LEFT(U$1,2)&amp;U140&amp;V140,Usage!$A$2:$A$136,0),MATCH(W111,Usage!$G$1:$V$1,0))/1000000</f>
        <v>0</v>
      </c>
      <c r="Y140" s="36"/>
    </row>
    <row r="141" spans="1:25" x14ac:dyDescent="0.25">
      <c r="A141" s="49" t="s">
        <v>99</v>
      </c>
      <c r="B141" s="49" t="s">
        <v>102</v>
      </c>
      <c r="C141" s="56">
        <f>INDEX(Saturations!$G$2:$U$136,MATCH(LEFT(A$1,2)&amp;A141&amp;B141,Saturations!$A$2:$A$136,0),MATCH(C111,Saturations!$G$1:$U$1,0))</f>
        <v>1</v>
      </c>
      <c r="D141" s="57">
        <f>INDEX(Usage!$G$2:$V$136,MATCH(LEFT(A$1,2)&amp;A141&amp;B141,Usage!$A$2:$A$136,0),MATCH(C111,Usage!$G$1:$V$1,0))/1000000</f>
        <v>2.3388162881846761</v>
      </c>
      <c r="E141" s="36"/>
      <c r="F141" s="49" t="s">
        <v>99</v>
      </c>
      <c r="G141" s="49" t="s">
        <v>102</v>
      </c>
      <c r="H141" s="56">
        <f>INDEX(Saturations!$G$2:$U$136,MATCH(LEFT(F$1,2)&amp;F141&amp;G141,Saturations!$A$2:$A$136,0),MATCH(H111,Saturations!$G$1:$U$1,0))</f>
        <v>1</v>
      </c>
      <c r="I141" s="57">
        <f>INDEX(Usage!$G$2:$V$136,MATCH(LEFT(F$1,2)&amp;F141&amp;G141,Usage!$A$2:$A$136,0),MATCH(H111,Usage!$G$1:$V$1,0))/1000000</f>
        <v>3.5956003373217365</v>
      </c>
      <c r="J141" s="36"/>
      <c r="K141" s="49" t="s">
        <v>99</v>
      </c>
      <c r="L141" s="49" t="s">
        <v>102</v>
      </c>
      <c r="M141" s="56">
        <f>INDEX(Saturations!$G$2:$U$136,MATCH(LEFT(K$1,2)&amp;K141&amp;L141,Saturations!$A$2:$A$136,0),MATCH(M111,Saturations!$G$1:$U$1,0))</f>
        <v>1</v>
      </c>
      <c r="N141" s="57">
        <f>INDEX(Usage!$G$2:$V$136,MATCH(LEFT(K$1,2)&amp;K141&amp;L141,Usage!$A$2:$A$136,0),MATCH(M111,Usage!$G$1:$V$1,0))/1000000</f>
        <v>1.1537036086305796E-4</v>
      </c>
      <c r="O141" s="36"/>
      <c r="P141" s="49" t="s">
        <v>99</v>
      </c>
      <c r="Q141" s="49" t="s">
        <v>102</v>
      </c>
      <c r="R141" s="56">
        <f>INDEX(Saturations!$G$2:$U$136,MATCH(LEFT(P$1,2)&amp;P141&amp;Q141,Saturations!$A$2:$A$136,0),MATCH(R111,Saturations!$G$1:$U$1,0))</f>
        <v>1</v>
      </c>
      <c r="S141" s="57">
        <f>INDEX(Usage!$G$2:$V$136,MATCH(LEFT(P$1,2)&amp;P141&amp;Q141,Usage!$A$2:$A$136,0),MATCH(R111,Usage!$G$1:$V$1,0))/1000000</f>
        <v>6.3975767982299148E-2</v>
      </c>
      <c r="T141" s="36"/>
      <c r="U141" s="49" t="s">
        <v>99</v>
      </c>
      <c r="V141" s="49" t="s">
        <v>102</v>
      </c>
      <c r="W141" s="56">
        <f>INDEX(Saturations!$G$2:$U$136,MATCH(LEFT(U$1,2)&amp;U141&amp;V141,Saturations!$A$2:$A$136,0),MATCH(W111,Saturations!$G$1:$U$1,0))</f>
        <v>1</v>
      </c>
      <c r="X141" s="57">
        <f>INDEX(Usage!$G$2:$V$136,MATCH(LEFT(U$1,2)&amp;U141&amp;V141,Usage!$A$2:$A$136,0),MATCH(W111,Usage!$G$1:$V$1,0))/1000000</f>
        <v>2.9014994715470112E-5</v>
      </c>
      <c r="Y141" s="36"/>
    </row>
    <row r="142" spans="1:25" x14ac:dyDescent="0.25">
      <c r="A142" s="49" t="s">
        <v>99</v>
      </c>
      <c r="B142" s="49" t="s">
        <v>6</v>
      </c>
      <c r="C142" s="56">
        <f>INDEX(Saturations!$G$2:$U$136,MATCH(LEFT(A$1,2)&amp;A142&amp;B142,Saturations!$A$2:$A$136,0),MATCH(C111,Saturations!$G$1:$U$1,0))</f>
        <v>1</v>
      </c>
      <c r="D142" s="57">
        <f>INDEX(Usage!$G$2:$V$136,MATCH(LEFT(A$1,2)&amp;A142&amp;B142,Usage!$A$2:$A$136,0),MATCH(C111,Usage!$G$1:$V$1,0))/1000000</f>
        <v>9.6236076012623126</v>
      </c>
      <c r="E142" s="36"/>
      <c r="F142" s="49" t="s">
        <v>99</v>
      </c>
      <c r="G142" s="49" t="s">
        <v>6</v>
      </c>
      <c r="H142" s="56">
        <f>INDEX(Saturations!$G$2:$U$136,MATCH(LEFT(F$1,2)&amp;F142&amp;G142,Saturations!$A$2:$A$136,0),MATCH(H111,Saturations!$G$1:$U$1,0))</f>
        <v>1</v>
      </c>
      <c r="I142" s="57">
        <f>INDEX(Usage!$G$2:$V$136,MATCH(LEFT(F$1,2)&amp;F142&amp;G142,Usage!$A$2:$A$136,0),MATCH(H111,Usage!$G$1:$V$1,0))/1000000</f>
        <v>14.794940035332312</v>
      </c>
      <c r="J142" s="36"/>
      <c r="K142" s="49" t="s">
        <v>99</v>
      </c>
      <c r="L142" s="49" t="s">
        <v>6</v>
      </c>
      <c r="M142" s="56">
        <f>INDEX(Saturations!$G$2:$U$136,MATCH(LEFT(K$1,2)&amp;K142&amp;L142,Saturations!$A$2:$A$136,0),MATCH(M111,Saturations!$G$1:$U$1,0))</f>
        <v>1</v>
      </c>
      <c r="N142" s="57">
        <f>INDEX(Usage!$G$2:$V$136,MATCH(LEFT(K$1,2)&amp;K142&amp;L142,Usage!$A$2:$A$136,0),MATCH(M111,Usage!$G$1:$V$1,0))/1000000</f>
        <v>4.7471838099086771E-4</v>
      </c>
      <c r="O142" s="36"/>
      <c r="P142" s="49" t="s">
        <v>99</v>
      </c>
      <c r="Q142" s="49" t="s">
        <v>6</v>
      </c>
      <c r="R142" s="56">
        <f>INDEX(Saturations!$G$2:$U$136,MATCH(LEFT(P$1,2)&amp;P142&amp;Q142,Saturations!$A$2:$A$136,0),MATCH(R111,Saturations!$G$1:$U$1,0))</f>
        <v>1</v>
      </c>
      <c r="S142" s="57">
        <f>INDEX(Usage!$G$2:$V$136,MATCH(LEFT(P$1,2)&amp;P142&amp;Q142,Usage!$A$2:$A$136,0),MATCH(R111,Usage!$G$1:$V$1,0))/1000000</f>
        <v>0.263243286854702</v>
      </c>
      <c r="T142" s="36"/>
      <c r="U142" s="49" t="s">
        <v>99</v>
      </c>
      <c r="V142" s="49" t="s">
        <v>6</v>
      </c>
      <c r="W142" s="56">
        <f>INDEX(Saturations!$G$2:$U$136,MATCH(LEFT(U$1,2)&amp;U142&amp;V142,Saturations!$A$2:$A$136,0),MATCH(W111,Saturations!$G$1:$U$1,0))</f>
        <v>1</v>
      </c>
      <c r="X142" s="57">
        <f>INDEX(Usage!$G$2:$V$136,MATCH(LEFT(U$1,2)&amp;U142&amp;V142,Usage!$A$2:$A$136,0),MATCH(W111,Usage!$G$1:$V$1,0))/1000000</f>
        <v>1.193889939560467E-4</v>
      </c>
      <c r="Y142" s="36"/>
    </row>
    <row r="143" spans="1:25" ht="14.4" thickBot="1" x14ac:dyDescent="0.3">
      <c r="A143" s="49" t="s">
        <v>91</v>
      </c>
      <c r="B143" s="49" t="s">
        <v>91</v>
      </c>
      <c r="C143" s="56">
        <f>INDEX(Saturations!$G$2:$U$136,MATCH(LEFT(A$1,2)&amp;A143&amp;B143,Saturations!$A$2:$A$136,0),MATCH(C111,Saturations!$G$1:$U$1,0))</f>
        <v>1</v>
      </c>
      <c r="D143" s="57">
        <f>INDEX(Usage!$G$2:$V$136,MATCH(LEFT(A$1,2)&amp;A143&amp;B143,Usage!$A$2:$A$136,0),MATCH(C111,Usage!$G$1:$V$1,0))/1000000</f>
        <v>18.637089214302506</v>
      </c>
      <c r="E143" s="36"/>
      <c r="F143" s="49" t="s">
        <v>91</v>
      </c>
      <c r="G143" s="49" t="s">
        <v>91</v>
      </c>
      <c r="H143" s="56">
        <f>INDEX(Saturations!$G$2:$U$136,MATCH(LEFT(F$1,2)&amp;F143&amp;G143,Saturations!$A$2:$A$136,0),MATCH(H111,Saturations!$G$1:$U$1,0))</f>
        <v>0</v>
      </c>
      <c r="I143" s="57">
        <f>INDEX(Usage!$G$2:$V$136,MATCH(LEFT(F$1,2)&amp;F143&amp;G143,Usage!$A$2:$A$136,0),MATCH(H111,Usage!$G$1:$V$1,0))/1000000</f>
        <v>0</v>
      </c>
      <c r="J143" s="36"/>
      <c r="K143" s="49" t="s">
        <v>91</v>
      </c>
      <c r="L143" s="49" t="s">
        <v>91</v>
      </c>
      <c r="M143" s="56">
        <f>INDEX(Saturations!$G$2:$U$136,MATCH(LEFT(K$1,2)&amp;K143&amp;L143,Saturations!$A$2:$A$136,0),MATCH(M111,Saturations!$G$1:$U$1,0))</f>
        <v>1</v>
      </c>
      <c r="N143" s="57">
        <f>INDEX(Usage!$G$2:$V$136,MATCH(LEFT(K$1,2)&amp;K143&amp;L143,Usage!$A$2:$A$136,0),MATCH(M111,Usage!$G$1:$V$1,0))/1000000</f>
        <v>9.1934014610441485E-4</v>
      </c>
      <c r="O143" s="36"/>
      <c r="P143" s="49" t="s">
        <v>91</v>
      </c>
      <c r="Q143" s="49" t="s">
        <v>91</v>
      </c>
      <c r="R143" s="56">
        <f>INDEX(Saturations!$G$2:$U$136,MATCH(LEFT(P$1,2)&amp;P143&amp;Q143,Saturations!$A$2:$A$136,0),MATCH(R111,Saturations!$G$1:$U$1,0))</f>
        <v>1</v>
      </c>
      <c r="S143" s="57">
        <f>INDEX(Usage!$G$2:$V$136,MATCH(LEFT(P$1,2)&amp;P143&amp;Q143,Usage!$A$2:$A$136,0),MATCH(R111,Usage!$G$1:$V$1,0))/1000000</f>
        <v>0.50979724293141204</v>
      </c>
      <c r="T143" s="36"/>
      <c r="U143" s="49" t="s">
        <v>91</v>
      </c>
      <c r="V143" s="49" t="s">
        <v>91</v>
      </c>
      <c r="W143" s="56">
        <f>INDEX(Saturations!$G$2:$U$136,MATCH(LEFT(U$1,2)&amp;U143&amp;V143,Saturations!$A$2:$A$136,0),MATCH(W111,Saturations!$G$1:$U$1,0))</f>
        <v>0</v>
      </c>
      <c r="X143" s="57">
        <f>INDEX(Usage!$G$2:$V$136,MATCH(LEFT(U$1,2)&amp;U143&amp;V143,Usage!$A$2:$A$136,0),MATCH(W111,Usage!$G$1:$V$1,0))/1000000</f>
        <v>0</v>
      </c>
      <c r="Y143" s="36"/>
    </row>
    <row r="144" spans="1:25" ht="15" thickTop="1" thickBot="1" x14ac:dyDescent="0.3">
      <c r="A144" s="92" t="s">
        <v>7</v>
      </c>
      <c r="B144" s="92"/>
      <c r="C144" s="58"/>
      <c r="D144" s="59">
        <f>SUM(D116:D143)</f>
        <v>280.97996552038956</v>
      </c>
      <c r="E144" s="36"/>
      <c r="F144" s="92" t="s">
        <v>7</v>
      </c>
      <c r="G144" s="92"/>
      <c r="H144" s="58"/>
      <c r="I144" s="59">
        <f>SUM(I116:I143)</f>
        <v>622.37477986935153</v>
      </c>
      <c r="J144" s="36"/>
      <c r="K144" s="92" t="s">
        <v>7</v>
      </c>
      <c r="L144" s="92"/>
      <c r="M144" s="58"/>
      <c r="N144" s="59">
        <f>SUM(N116:N143)</f>
        <v>1.3860327628613316E-2</v>
      </c>
      <c r="O144" s="36"/>
      <c r="P144" s="92" t="s">
        <v>7</v>
      </c>
      <c r="Q144" s="92"/>
      <c r="R144" s="58"/>
      <c r="S144" s="59">
        <f>SUM(S116:S143)</f>
        <v>7.685900415786505</v>
      </c>
      <c r="T144" s="36"/>
      <c r="U144" s="92" t="s">
        <v>7</v>
      </c>
      <c r="V144" s="92"/>
      <c r="W144" s="58"/>
      <c r="X144" s="59">
        <f>SUM(X116:X143)</f>
        <v>5.022304832244558E-3</v>
      </c>
      <c r="Y144" s="36"/>
    </row>
    <row r="145" spans="1:25" ht="14.4" thickTop="1" x14ac:dyDescent="0.25">
      <c r="A145" s="43"/>
      <c r="B145" s="46"/>
      <c r="C145" s="44"/>
      <c r="D145" s="45"/>
      <c r="E145" s="36"/>
      <c r="F145" s="43"/>
      <c r="G145" s="46"/>
      <c r="H145" s="44"/>
      <c r="I145" s="45"/>
      <c r="J145" s="36"/>
      <c r="K145" s="43"/>
      <c r="L145" s="46"/>
      <c r="M145" s="44"/>
      <c r="N145" s="45"/>
      <c r="O145" s="36"/>
      <c r="P145" s="43"/>
      <c r="Q145" s="46"/>
      <c r="R145" s="44"/>
      <c r="S145" s="45"/>
      <c r="T145" s="36"/>
      <c r="U145" s="43"/>
      <c r="V145" s="46"/>
      <c r="W145" s="44"/>
      <c r="X145" s="45"/>
      <c r="Y145" s="36"/>
    </row>
    <row r="146" spans="1:25" ht="15.6" thickBot="1" x14ac:dyDescent="0.3">
      <c r="A146" s="80" t="s">
        <v>12</v>
      </c>
      <c r="B146" s="80"/>
      <c r="C146" s="80"/>
      <c r="D146" s="80"/>
      <c r="E146" s="36"/>
      <c r="F146" s="80" t="s">
        <v>12</v>
      </c>
      <c r="G146" s="80"/>
      <c r="H146" s="80"/>
      <c r="I146" s="80"/>
      <c r="J146" s="36"/>
      <c r="K146" s="80" t="s">
        <v>12</v>
      </c>
      <c r="L146" s="80"/>
      <c r="M146" s="80"/>
      <c r="N146" s="80"/>
      <c r="O146" s="36"/>
      <c r="P146" s="80" t="s">
        <v>12</v>
      </c>
      <c r="Q146" s="80"/>
      <c r="R146" s="80"/>
      <c r="S146" s="80"/>
      <c r="T146" s="36"/>
      <c r="U146" s="80" t="s">
        <v>12</v>
      </c>
      <c r="V146" s="80"/>
      <c r="W146" s="80"/>
      <c r="X146" s="80"/>
      <c r="Y146" s="36"/>
    </row>
    <row r="147" spans="1:25" ht="14.4" thickTop="1" x14ac:dyDescent="0.25">
      <c r="A147" s="49"/>
      <c r="B147" s="50"/>
      <c r="C147" s="51" t="s">
        <v>12</v>
      </c>
      <c r="D147" s="49"/>
      <c r="E147" s="36"/>
      <c r="F147" s="49"/>
      <c r="G147" s="50"/>
      <c r="H147" s="51" t="s">
        <v>12</v>
      </c>
      <c r="I147" s="49"/>
      <c r="J147" s="36"/>
      <c r="K147" s="49"/>
      <c r="L147" s="50"/>
      <c r="M147" s="51" t="s">
        <v>12</v>
      </c>
      <c r="N147" s="49"/>
      <c r="O147" s="36"/>
      <c r="P147" s="49"/>
      <c r="Q147" s="50"/>
      <c r="R147" s="51" t="s">
        <v>12</v>
      </c>
      <c r="S147" s="49"/>
      <c r="T147" s="36"/>
      <c r="U147" s="49"/>
      <c r="V147" s="50"/>
      <c r="W147" s="51" t="s">
        <v>12</v>
      </c>
      <c r="X147" s="49"/>
      <c r="Y147" s="36"/>
    </row>
    <row r="148" spans="1:25" x14ac:dyDescent="0.25">
      <c r="A148" s="49"/>
      <c r="B148" s="53" t="s">
        <v>72</v>
      </c>
      <c r="C148" s="54">
        <f>INDEX('Control Totals'!$F$2:$F$76,MATCH(LEFT(A$1,2)&amp;"_"&amp;C147,'Control Totals'!$B$2:$B$76,0))</f>
        <v>554.37116964835786</v>
      </c>
      <c r="D148" s="49"/>
      <c r="E148" s="36"/>
      <c r="F148" s="49"/>
      <c r="G148" s="53" t="s">
        <v>72</v>
      </c>
      <c r="H148" s="54">
        <f>INDEX('Control Totals'!$F$2:$F$76,MATCH(LEFT(F$1,2)&amp;"_"&amp;H147,'Control Totals'!$B$2:$B$76,0))</f>
        <v>5.9807101139136669E-2</v>
      </c>
      <c r="I148" s="49"/>
      <c r="J148" s="36"/>
      <c r="K148" s="49"/>
      <c r="L148" s="53" t="s">
        <v>72</v>
      </c>
      <c r="M148" s="54">
        <f>INDEX('Control Totals'!$F$2:$F$76,MATCH(LEFT(K$1,2)&amp;"_"&amp;M147,'Control Totals'!$B$2:$B$76,0))</f>
        <v>366.18884612266407</v>
      </c>
      <c r="N148" s="49"/>
      <c r="O148" s="36"/>
      <c r="P148" s="49"/>
      <c r="Q148" s="53" t="s">
        <v>72</v>
      </c>
      <c r="R148" s="54">
        <f>INDEX('Control Totals'!$F$2:$F$76,MATCH(LEFT(P$1,2)&amp;"_"&amp;R147,'Control Totals'!$B$2:$B$76,0))</f>
        <v>0.27600510837377928</v>
      </c>
      <c r="S148" s="49"/>
      <c r="T148" s="36"/>
      <c r="U148" s="49"/>
      <c r="V148" s="53" t="s">
        <v>72</v>
      </c>
      <c r="W148" s="54">
        <f>INDEX('Control Totals'!$F$2:$F$76,MATCH(LEFT(U$1,2)&amp;"_"&amp;W147,'Control Totals'!$B$2:$B$76,0))</f>
        <v>9.0191348702902241E-2</v>
      </c>
      <c r="X148" s="49"/>
      <c r="Y148" s="36"/>
    </row>
    <row r="149" spans="1:25" x14ac:dyDescent="0.25">
      <c r="A149" s="49"/>
      <c r="B149" s="52"/>
      <c r="C149" s="55"/>
      <c r="D149" s="49"/>
      <c r="E149" s="36"/>
      <c r="F149" s="49"/>
      <c r="G149" s="52"/>
      <c r="H149" s="55"/>
      <c r="I149" s="49"/>
      <c r="J149" s="36"/>
      <c r="K149" s="49"/>
      <c r="L149" s="52"/>
      <c r="M149" s="55"/>
      <c r="N149" s="49"/>
      <c r="O149" s="36"/>
      <c r="P149" s="49"/>
      <c r="Q149" s="52"/>
      <c r="R149" s="55"/>
      <c r="S149" s="49"/>
      <c r="T149" s="36"/>
      <c r="U149" s="49"/>
      <c r="V149" s="52"/>
      <c r="W149" s="55"/>
      <c r="X149" s="49"/>
      <c r="Y149" s="36"/>
    </row>
    <row r="150" spans="1:25" ht="14.4" thickBot="1" x14ac:dyDescent="0.3">
      <c r="A150" s="81" t="s">
        <v>92</v>
      </c>
      <c r="B150" s="81"/>
      <c r="C150" s="81"/>
      <c r="D150" s="81"/>
      <c r="E150" s="36"/>
      <c r="F150" s="81" t="s">
        <v>92</v>
      </c>
      <c r="G150" s="81"/>
      <c r="H150" s="81"/>
      <c r="I150" s="81"/>
      <c r="J150" s="36"/>
      <c r="K150" s="81" t="s">
        <v>92</v>
      </c>
      <c r="L150" s="81"/>
      <c r="M150" s="81"/>
      <c r="N150" s="81"/>
      <c r="O150" s="36"/>
      <c r="P150" s="81" t="s">
        <v>92</v>
      </c>
      <c r="Q150" s="81"/>
      <c r="R150" s="81"/>
      <c r="S150" s="81"/>
      <c r="T150" s="36"/>
      <c r="U150" s="81" t="s">
        <v>92</v>
      </c>
      <c r="V150" s="81"/>
      <c r="W150" s="81"/>
      <c r="X150" s="81"/>
      <c r="Y150" s="36"/>
    </row>
    <row r="151" spans="1:25" ht="14.4" thickTop="1" x14ac:dyDescent="0.25">
      <c r="A151" s="82" t="s">
        <v>32</v>
      </c>
      <c r="B151" s="83" t="s">
        <v>51</v>
      </c>
      <c r="C151" s="83" t="s">
        <v>73</v>
      </c>
      <c r="D151" s="41" t="s">
        <v>74</v>
      </c>
      <c r="E151" s="36"/>
      <c r="F151" s="82" t="s">
        <v>32</v>
      </c>
      <c r="G151" s="83" t="s">
        <v>51</v>
      </c>
      <c r="H151" s="83" t="s">
        <v>73</v>
      </c>
      <c r="I151" s="41" t="s">
        <v>74</v>
      </c>
      <c r="J151" s="36"/>
      <c r="K151" s="82" t="s">
        <v>32</v>
      </c>
      <c r="L151" s="83" t="s">
        <v>51</v>
      </c>
      <c r="M151" s="83" t="s">
        <v>73</v>
      </c>
      <c r="N151" s="41" t="s">
        <v>74</v>
      </c>
      <c r="O151" s="36"/>
      <c r="P151" s="82" t="s">
        <v>32</v>
      </c>
      <c r="Q151" s="83" t="s">
        <v>51</v>
      </c>
      <c r="R151" s="83" t="s">
        <v>73</v>
      </c>
      <c r="S151" s="41" t="s">
        <v>74</v>
      </c>
      <c r="T151" s="36"/>
      <c r="U151" s="82" t="s">
        <v>32</v>
      </c>
      <c r="V151" s="83" t="s">
        <v>51</v>
      </c>
      <c r="W151" s="83" t="s">
        <v>73</v>
      </c>
      <c r="X151" s="41" t="s">
        <v>74</v>
      </c>
      <c r="Y151" s="36"/>
    </row>
    <row r="152" spans="1:25" ht="14.4" thickBot="1" x14ac:dyDescent="0.3">
      <c r="A152" s="81"/>
      <c r="B152" s="84"/>
      <c r="C152" s="84"/>
      <c r="D152" s="42" t="s">
        <v>75</v>
      </c>
      <c r="E152" s="36"/>
      <c r="F152" s="81"/>
      <c r="G152" s="84"/>
      <c r="H152" s="84"/>
      <c r="I152" s="42" t="s">
        <v>75</v>
      </c>
      <c r="J152" s="36"/>
      <c r="K152" s="81"/>
      <c r="L152" s="84"/>
      <c r="M152" s="84"/>
      <c r="N152" s="42" t="s">
        <v>75</v>
      </c>
      <c r="O152" s="36"/>
      <c r="P152" s="81"/>
      <c r="Q152" s="84"/>
      <c r="R152" s="84"/>
      <c r="S152" s="42" t="s">
        <v>75</v>
      </c>
      <c r="T152" s="36"/>
      <c r="U152" s="81"/>
      <c r="V152" s="84"/>
      <c r="W152" s="84"/>
      <c r="X152" s="42" t="s">
        <v>75</v>
      </c>
      <c r="Y152" s="36"/>
    </row>
    <row r="153" spans="1:25" ht="14.4" thickTop="1" x14ac:dyDescent="0.25">
      <c r="A153" s="49" t="s">
        <v>76</v>
      </c>
      <c r="B153" s="49" t="s">
        <v>77</v>
      </c>
      <c r="C153" s="56">
        <f>INDEX(Saturations!$G$2:$U$136,MATCH(LEFT(A$1,2)&amp;A153&amp;B153,Saturations!$A$2:$A$136,0),MATCH(C147,Saturations!$G$1:$U$1,0))</f>
        <v>1.4759152205478198E-4</v>
      </c>
      <c r="D153" s="57">
        <f>INDEX(Usage!$G$2:$V$136,MATCH(LEFT(A$1,2)&amp;A153&amp;B153,Usage!$A$2:$A$136,0),MATCH(C147,Usage!$G$1:$V$1,0))/1000000</f>
        <v>4.8027315441638713E-3</v>
      </c>
      <c r="E153" s="36"/>
      <c r="F153" s="49" t="s">
        <v>76</v>
      </c>
      <c r="G153" s="49" t="s">
        <v>77</v>
      </c>
      <c r="H153" s="56">
        <f>INDEX(Saturations!$G$2:$U$136,MATCH(LEFT(F$1,2)&amp;F153&amp;G153,Saturations!$A$2:$A$136,0),MATCH(H147,Saturations!$G$1:$U$1,0))</f>
        <v>0</v>
      </c>
      <c r="I153" s="57">
        <f>INDEX(Usage!$G$2:$V$136,MATCH(LEFT(F$1,2)&amp;F153&amp;G153,Usage!$A$2:$A$136,0),MATCH(H147,Usage!$G$1:$V$1,0))/1000000</f>
        <v>0</v>
      </c>
      <c r="J153" s="36"/>
      <c r="K153" s="49" t="s">
        <v>76</v>
      </c>
      <c r="L153" s="49" t="s">
        <v>77</v>
      </c>
      <c r="M153" s="56">
        <f>INDEX(Saturations!$G$2:$U$136,MATCH(LEFT(K$1,2)&amp;K153&amp;L153,Saturations!$A$2:$A$136,0),MATCH(M147,Saturations!$G$1:$U$1,0))</f>
        <v>1.4759152205478198E-4</v>
      </c>
      <c r="N153" s="57">
        <f>INDEX(Usage!$G$2:$V$136,MATCH(LEFT(K$1,2)&amp;K153&amp;L153,Usage!$A$2:$A$136,0),MATCH(M147,Usage!$G$1:$V$1,0))/1000000</f>
        <v>2.9794737975798809E-3</v>
      </c>
      <c r="O153" s="36"/>
      <c r="P153" s="49" t="s">
        <v>76</v>
      </c>
      <c r="Q153" s="49" t="s">
        <v>77</v>
      </c>
      <c r="R153" s="56">
        <f>INDEX(Saturations!$G$2:$U$136,MATCH(LEFT(P$1,2)&amp;P153&amp;Q153,Saturations!$A$2:$A$136,0),MATCH(R147,Saturations!$G$1:$U$1,0))</f>
        <v>1.4759152205478198E-4</v>
      </c>
      <c r="S153" s="57">
        <f>INDEX(Usage!$G$2:$V$136,MATCH(LEFT(P$1,2)&amp;P153&amp;Q153,Usage!$A$2:$A$136,0),MATCH(R147,Usage!$G$1:$V$1,0))/1000000</f>
        <v>2.2911748862916825E-6</v>
      </c>
      <c r="T153" s="36"/>
      <c r="U153" s="49" t="s">
        <v>76</v>
      </c>
      <c r="V153" s="49" t="s">
        <v>77</v>
      </c>
      <c r="W153" s="56">
        <f>INDEX(Saturations!$G$2:$U$136,MATCH(LEFT(U$1,2)&amp;U153&amp;V153,Saturations!$A$2:$A$136,0),MATCH(W147,Saturations!$G$1:$U$1,0))</f>
        <v>0</v>
      </c>
      <c r="X153" s="57">
        <f>INDEX(Usage!$G$2:$V$136,MATCH(LEFT(U$1,2)&amp;U153&amp;V153,Usage!$A$2:$A$136,0),MATCH(W147,Usage!$G$1:$V$1,0))/1000000</f>
        <v>0</v>
      </c>
      <c r="Y153" s="36"/>
    </row>
    <row r="154" spans="1:25" x14ac:dyDescent="0.25">
      <c r="A154" s="49" t="s">
        <v>76</v>
      </c>
      <c r="B154" s="49" t="s">
        <v>78</v>
      </c>
      <c r="C154" s="56">
        <f>INDEX(Saturations!$G$2:$U$136,MATCH(LEFT(A$1,2)&amp;A154&amp;B154,Saturations!$A$2:$A$136,0),MATCH(C147,Saturations!$G$1:$U$1,0))</f>
        <v>0</v>
      </c>
      <c r="D154" s="57">
        <f>INDEX(Usage!$G$2:$V$136,MATCH(LEFT(A$1,2)&amp;A154&amp;B154,Usage!$A$2:$A$136,0),MATCH(C147,Usage!$G$1:$V$1,0))/1000000</f>
        <v>0</v>
      </c>
      <c r="E154" s="36"/>
      <c r="F154" s="49" t="s">
        <v>76</v>
      </c>
      <c r="G154" s="49" t="s">
        <v>78</v>
      </c>
      <c r="H154" s="56">
        <f>INDEX(Saturations!$G$2:$U$136,MATCH(LEFT(F$1,2)&amp;F154&amp;G154,Saturations!$A$2:$A$136,0),MATCH(H147,Saturations!$G$1:$U$1,0))</f>
        <v>0</v>
      </c>
      <c r="I154" s="57">
        <f>INDEX(Usage!$G$2:$V$136,MATCH(LEFT(F$1,2)&amp;F154&amp;G154,Usage!$A$2:$A$136,0),MATCH(H147,Usage!$G$1:$V$1,0))/1000000</f>
        <v>0</v>
      </c>
      <c r="J154" s="36"/>
      <c r="K154" s="49" t="s">
        <v>76</v>
      </c>
      <c r="L154" s="49" t="s">
        <v>78</v>
      </c>
      <c r="M154" s="56">
        <f>INDEX(Saturations!$G$2:$U$136,MATCH(LEFT(K$1,2)&amp;K154&amp;L154,Saturations!$A$2:$A$136,0),MATCH(M147,Saturations!$G$1:$U$1,0))</f>
        <v>0</v>
      </c>
      <c r="N154" s="57">
        <f>INDEX(Usage!$G$2:$V$136,MATCH(LEFT(K$1,2)&amp;K154&amp;L154,Usage!$A$2:$A$136,0),MATCH(M147,Usage!$G$1:$V$1,0))/1000000</f>
        <v>0</v>
      </c>
      <c r="O154" s="36"/>
      <c r="P154" s="49" t="s">
        <v>76</v>
      </c>
      <c r="Q154" s="49" t="s">
        <v>78</v>
      </c>
      <c r="R154" s="56">
        <f>INDEX(Saturations!$G$2:$U$136,MATCH(LEFT(P$1,2)&amp;P154&amp;Q154,Saturations!$A$2:$A$136,0),MATCH(R147,Saturations!$G$1:$U$1,0))</f>
        <v>0</v>
      </c>
      <c r="S154" s="57">
        <f>INDEX(Usage!$G$2:$V$136,MATCH(LEFT(P$1,2)&amp;P154&amp;Q154,Usage!$A$2:$A$136,0),MATCH(R147,Usage!$G$1:$V$1,0))/1000000</f>
        <v>0</v>
      </c>
      <c r="T154" s="36"/>
      <c r="U154" s="49" t="s">
        <v>76</v>
      </c>
      <c r="V154" s="49" t="s">
        <v>78</v>
      </c>
      <c r="W154" s="56">
        <f>INDEX(Saturations!$G$2:$U$136,MATCH(LEFT(U$1,2)&amp;U154&amp;V154,Saturations!$A$2:$A$136,0),MATCH(W147,Saturations!$G$1:$U$1,0))</f>
        <v>0</v>
      </c>
      <c r="X154" s="57">
        <f>INDEX(Usage!$G$2:$V$136,MATCH(LEFT(U$1,2)&amp;U154&amp;V154,Usage!$A$2:$A$136,0),MATCH(W147,Usage!$G$1:$V$1,0))/1000000</f>
        <v>0</v>
      </c>
      <c r="Y154" s="36"/>
    </row>
    <row r="155" spans="1:25" x14ac:dyDescent="0.25">
      <c r="A155" s="49" t="s">
        <v>76</v>
      </c>
      <c r="B155" s="49" t="s">
        <v>79</v>
      </c>
      <c r="C155" s="56">
        <f>INDEX(Saturations!$G$2:$U$136,MATCH(LEFT(A$1,2)&amp;A155&amp;B155,Saturations!$A$2:$A$136,0),MATCH(C147,Saturations!$G$1:$U$1,0))</f>
        <v>0.16480525362860432</v>
      </c>
      <c r="D155" s="57">
        <f>INDEX(Usage!$G$2:$V$136,MATCH(LEFT(A$1,2)&amp;A155&amp;B155,Usage!$A$2:$A$136,0),MATCH(C147,Usage!$G$1:$V$1,0))/1000000</f>
        <v>4.5678891550052185</v>
      </c>
      <c r="E155" s="36"/>
      <c r="F155" s="49" t="s">
        <v>76</v>
      </c>
      <c r="G155" s="49" t="s">
        <v>79</v>
      </c>
      <c r="H155" s="56">
        <f>INDEX(Saturations!$G$2:$U$136,MATCH(LEFT(F$1,2)&amp;F155&amp;G155,Saturations!$A$2:$A$136,0),MATCH(H147,Saturations!$G$1:$U$1,0))</f>
        <v>0.1966090370044333</v>
      </c>
      <c r="I155" s="57">
        <f>INDEX(Usage!$G$2:$V$136,MATCH(LEFT(F$1,2)&amp;F155&amp;G155,Usage!$A$2:$A$136,0),MATCH(H147,Usage!$G$1:$V$1,0))/1000000</f>
        <v>5.5523106399919266E-4</v>
      </c>
      <c r="J155" s="36"/>
      <c r="K155" s="49" t="s">
        <v>76</v>
      </c>
      <c r="L155" s="49" t="s">
        <v>79</v>
      </c>
      <c r="M155" s="56">
        <f>INDEX(Saturations!$G$2:$U$136,MATCH(LEFT(K$1,2)&amp;K155&amp;L155,Saturations!$A$2:$A$136,0),MATCH(M147,Saturations!$G$1:$U$1,0))</f>
        <v>0.16480525362860432</v>
      </c>
      <c r="N155" s="57">
        <f>INDEX(Usage!$G$2:$V$136,MATCH(LEFT(K$1,2)&amp;K155&amp;L155,Usage!$A$2:$A$136,0),MATCH(M147,Usage!$G$1:$V$1,0))/1000000</f>
        <v>3.2377401550575153</v>
      </c>
      <c r="O155" s="36"/>
      <c r="P155" s="49" t="s">
        <v>76</v>
      </c>
      <c r="Q155" s="49" t="s">
        <v>79</v>
      </c>
      <c r="R155" s="56">
        <f>INDEX(Saturations!$G$2:$U$136,MATCH(LEFT(P$1,2)&amp;P155&amp;Q155,Saturations!$A$2:$A$136,0),MATCH(R147,Saturations!$G$1:$U$1,0))</f>
        <v>0.16480525362860432</v>
      </c>
      <c r="S155" s="57">
        <f>INDEX(Usage!$G$2:$V$136,MATCH(LEFT(P$1,2)&amp;P155&amp;Q155,Usage!$A$2:$A$136,0),MATCH(R147,Usage!$G$1:$V$1,0))/1000000</f>
        <v>2.4782958711925115E-3</v>
      </c>
      <c r="T155" s="36"/>
      <c r="U155" s="49" t="s">
        <v>76</v>
      </c>
      <c r="V155" s="49" t="s">
        <v>79</v>
      </c>
      <c r="W155" s="56">
        <f>INDEX(Saturations!$G$2:$U$136,MATCH(LEFT(U$1,2)&amp;U155&amp;V155,Saturations!$A$2:$A$136,0),MATCH(W147,Saturations!$G$1:$U$1,0))</f>
        <v>0.53228822217210547</v>
      </c>
      <c r="X155" s="57">
        <f>INDEX(Usage!$G$2:$V$136,MATCH(LEFT(U$1,2)&amp;U155&amp;V155,Usage!$A$2:$A$136,0),MATCH(W147,Usage!$G$1:$V$1,0))/1000000</f>
        <v>1.664076445608825E-3</v>
      </c>
      <c r="Y155" s="36"/>
    </row>
    <row r="156" spans="1:25" x14ac:dyDescent="0.25">
      <c r="A156" s="49" t="s">
        <v>76</v>
      </c>
      <c r="B156" s="49" t="s">
        <v>80</v>
      </c>
      <c r="C156" s="56">
        <f>INDEX(Saturations!$G$2:$U$136,MATCH(LEFT(A$1,2)&amp;A156&amp;B156,Saturations!$A$2:$A$136,0),MATCH(C147,Saturations!$G$1:$U$1,0))</f>
        <v>1.9135809362286798E-2</v>
      </c>
      <c r="D156" s="57">
        <f>INDEX(Usage!$G$2:$V$136,MATCH(LEFT(A$1,2)&amp;A156&amp;B156,Usage!$A$2:$A$136,0),MATCH(C147,Usage!$G$1:$V$1,0))/1000000</f>
        <v>0.52953972746335021</v>
      </c>
      <c r="E156" s="36"/>
      <c r="F156" s="49" t="s">
        <v>76</v>
      </c>
      <c r="G156" s="49" t="s">
        <v>80</v>
      </c>
      <c r="H156" s="56">
        <f>INDEX(Saturations!$G$2:$U$136,MATCH(LEFT(F$1,2)&amp;F156&amp;G156,Saturations!$A$2:$A$136,0),MATCH(H147,Saturations!$G$1:$U$1,0))</f>
        <v>2.0766521190408303E-2</v>
      </c>
      <c r="I156" s="57">
        <f>INDEX(Usage!$G$2:$V$136,MATCH(LEFT(F$1,2)&amp;F156&amp;G156,Usage!$A$2:$A$136,0),MATCH(H147,Usage!$G$1:$V$1,0))/1000000</f>
        <v>5.8609320879257133E-5</v>
      </c>
      <c r="J156" s="36"/>
      <c r="K156" s="49" t="s">
        <v>76</v>
      </c>
      <c r="L156" s="49" t="s">
        <v>80</v>
      </c>
      <c r="M156" s="56">
        <f>INDEX(Saturations!$G$2:$U$136,MATCH(LEFT(K$1,2)&amp;K156&amp;L156,Saturations!$A$2:$A$136,0),MATCH(M147,Saturations!$G$1:$U$1,0))</f>
        <v>1.9135809362286798E-2</v>
      </c>
      <c r="N156" s="57">
        <f>INDEX(Usage!$G$2:$V$136,MATCH(LEFT(K$1,2)&amp;K156&amp;L156,Usage!$A$2:$A$136,0),MATCH(M147,Usage!$G$1:$V$1,0))/1000000</f>
        <v>0.37587816912127248</v>
      </c>
      <c r="O156" s="36"/>
      <c r="P156" s="49" t="s">
        <v>76</v>
      </c>
      <c r="Q156" s="49" t="s">
        <v>80</v>
      </c>
      <c r="R156" s="56">
        <f>INDEX(Saturations!$G$2:$U$136,MATCH(LEFT(P$1,2)&amp;P156&amp;Q156,Saturations!$A$2:$A$136,0),MATCH(R147,Saturations!$G$1:$U$1,0))</f>
        <v>1.9135809362286798E-2</v>
      </c>
      <c r="S156" s="57">
        <f>INDEX(Usage!$G$2:$V$136,MATCH(LEFT(P$1,2)&amp;P156&amp;Q156,Usage!$A$2:$A$136,0),MATCH(R147,Usage!$G$1:$V$1,0))/1000000</f>
        <v>2.8771989685994463E-4</v>
      </c>
      <c r="T156" s="36"/>
      <c r="U156" s="49" t="s">
        <v>76</v>
      </c>
      <c r="V156" s="49" t="s">
        <v>80</v>
      </c>
      <c r="W156" s="56">
        <f>INDEX(Saturations!$G$2:$U$136,MATCH(LEFT(U$1,2)&amp;U156&amp;V156,Saturations!$A$2:$A$136,0),MATCH(W147,Saturations!$G$1:$U$1,0))</f>
        <v>5.6222108675973728E-2</v>
      </c>
      <c r="X156" s="57">
        <f>INDEX(Usage!$G$2:$V$136,MATCH(LEFT(U$1,2)&amp;U156&amp;V156,Usage!$A$2:$A$136,0),MATCH(W147,Usage!$G$1:$V$1,0))/1000000</f>
        <v>1.7563382169657142E-4</v>
      </c>
      <c r="Y156" s="36"/>
    </row>
    <row r="157" spans="1:25" x14ac:dyDescent="0.25">
      <c r="A157" s="49" t="s">
        <v>76</v>
      </c>
      <c r="B157" s="49" t="s">
        <v>81</v>
      </c>
      <c r="C157" s="56">
        <f>INDEX(Saturations!$G$2:$U$136,MATCH(LEFT(A$1,2)&amp;A157&amp;B157,Saturations!$A$2:$A$136,0),MATCH(C147,Saturations!$G$1:$U$1,0))</f>
        <v>0</v>
      </c>
      <c r="D157" s="57">
        <f>INDEX(Usage!$G$2:$V$136,MATCH(LEFT(A$1,2)&amp;A157&amp;B157,Usage!$A$2:$A$136,0),MATCH(C147,Usage!$G$1:$V$1,0))/1000000</f>
        <v>0</v>
      </c>
      <c r="E157" s="36"/>
      <c r="F157" s="49" t="s">
        <v>76</v>
      </c>
      <c r="G157" s="49" t="s">
        <v>81</v>
      </c>
      <c r="H157" s="56">
        <f>INDEX(Saturations!$G$2:$U$136,MATCH(LEFT(F$1,2)&amp;F157&amp;G157,Saturations!$A$2:$A$136,0),MATCH(H147,Saturations!$G$1:$U$1,0))</f>
        <v>0</v>
      </c>
      <c r="I157" s="57">
        <f>INDEX(Usage!$G$2:$V$136,MATCH(LEFT(F$1,2)&amp;F157&amp;G157,Usage!$A$2:$A$136,0),MATCH(H147,Usage!$G$1:$V$1,0))/1000000</f>
        <v>0</v>
      </c>
      <c r="J157" s="36"/>
      <c r="K157" s="49" t="s">
        <v>76</v>
      </c>
      <c r="L157" s="49" t="s">
        <v>81</v>
      </c>
      <c r="M157" s="56">
        <f>INDEX(Saturations!$G$2:$U$136,MATCH(LEFT(K$1,2)&amp;K157&amp;L157,Saturations!$A$2:$A$136,0),MATCH(M147,Saturations!$G$1:$U$1,0))</f>
        <v>0</v>
      </c>
      <c r="N157" s="57">
        <f>INDEX(Usage!$G$2:$V$136,MATCH(LEFT(K$1,2)&amp;K157&amp;L157,Usage!$A$2:$A$136,0),MATCH(M147,Usage!$G$1:$V$1,0))/1000000</f>
        <v>0</v>
      </c>
      <c r="O157" s="36"/>
      <c r="P157" s="49" t="s">
        <v>76</v>
      </c>
      <c r="Q157" s="49" t="s">
        <v>81</v>
      </c>
      <c r="R157" s="56">
        <f>INDEX(Saturations!$G$2:$U$136,MATCH(LEFT(P$1,2)&amp;P157&amp;Q157,Saturations!$A$2:$A$136,0),MATCH(R147,Saturations!$G$1:$U$1,0))</f>
        <v>0</v>
      </c>
      <c r="S157" s="57">
        <f>INDEX(Usage!$G$2:$V$136,MATCH(LEFT(P$1,2)&amp;P157&amp;Q157,Usage!$A$2:$A$136,0),MATCH(R147,Usage!$G$1:$V$1,0))/1000000</f>
        <v>0</v>
      </c>
      <c r="T157" s="36"/>
      <c r="U157" s="49" t="s">
        <v>76</v>
      </c>
      <c r="V157" s="49" t="s">
        <v>81</v>
      </c>
      <c r="W157" s="56">
        <f>INDEX(Saturations!$G$2:$U$136,MATCH(LEFT(U$1,2)&amp;U157&amp;V157,Saturations!$A$2:$A$136,0),MATCH(W147,Saturations!$G$1:$U$1,0))</f>
        <v>0</v>
      </c>
      <c r="X157" s="57">
        <f>INDEX(Usage!$G$2:$V$136,MATCH(LEFT(U$1,2)&amp;U157&amp;V157,Usage!$A$2:$A$136,0),MATCH(W147,Usage!$G$1:$V$1,0))/1000000</f>
        <v>0</v>
      </c>
      <c r="Y157" s="36"/>
    </row>
    <row r="158" spans="1:25" x14ac:dyDescent="0.25">
      <c r="A158" s="49" t="s">
        <v>119</v>
      </c>
      <c r="B158" s="49" t="s">
        <v>82</v>
      </c>
      <c r="C158" s="56">
        <f>INDEX(Saturations!$G$2:$U$136,MATCH(LEFT(A$1,2)&amp;A158&amp;B158,Saturations!$A$2:$A$136,0),MATCH(C147,Saturations!$G$1:$U$1,0))</f>
        <v>6.2159637458538225E-2</v>
      </c>
      <c r="D158" s="57">
        <f>INDEX(Usage!$G$2:$V$136,MATCH(LEFT(A$1,2)&amp;A158&amp;B158,Usage!$A$2:$A$136,0),MATCH(C147,Usage!$G$1:$V$1,0))/1000000</f>
        <v>2.7590946661607099</v>
      </c>
      <c r="E158" s="36"/>
      <c r="F158" s="49" t="s">
        <v>119</v>
      </c>
      <c r="G158" s="49" t="s">
        <v>82</v>
      </c>
      <c r="H158" s="56">
        <f>INDEX(Saturations!$G$2:$U$136,MATCH(LEFT(F$1,2)&amp;F158&amp;G158,Saturations!$A$2:$A$136,0),MATCH(H147,Saturations!$G$1:$U$1,0))</f>
        <v>1.3372462048937401E-2</v>
      </c>
      <c r="I158" s="57">
        <f>INDEX(Usage!$G$2:$V$136,MATCH(LEFT(F$1,2)&amp;F158&amp;G158,Usage!$A$2:$A$136,0),MATCH(H147,Usage!$G$1:$V$1,0))/1000000</f>
        <v>6.0261016635751395E-5</v>
      </c>
      <c r="J158" s="36"/>
      <c r="K158" s="49" t="s">
        <v>119</v>
      </c>
      <c r="L158" s="49" t="s">
        <v>82</v>
      </c>
      <c r="M158" s="56">
        <f>INDEX(Saturations!$G$2:$U$136,MATCH(LEFT(K$1,2)&amp;K158&amp;L158,Saturations!$A$2:$A$136,0),MATCH(M147,Saturations!$G$1:$U$1,0))</f>
        <v>6.2159637458538225E-2</v>
      </c>
      <c r="N158" s="57">
        <f>INDEX(Usage!$G$2:$V$136,MATCH(LEFT(K$1,2)&amp;K158&amp;L158,Usage!$A$2:$A$136,0),MATCH(M147,Usage!$G$1:$V$1,0))/1000000</f>
        <v>0.63466441343041191</v>
      </c>
      <c r="O158" s="36"/>
      <c r="P158" s="49" t="s">
        <v>119</v>
      </c>
      <c r="Q158" s="49" t="s">
        <v>82</v>
      </c>
      <c r="R158" s="56">
        <f>INDEX(Saturations!$G$2:$U$136,MATCH(LEFT(P$1,2)&amp;P158&amp;Q158,Saturations!$A$2:$A$136,0),MATCH(R147,Saturations!$G$1:$U$1,0))</f>
        <v>6.2159637458538225E-2</v>
      </c>
      <c r="S158" s="57">
        <f>INDEX(Usage!$G$2:$V$136,MATCH(LEFT(P$1,2)&amp;P158&amp;Q158,Usage!$A$2:$A$136,0),MATCH(R147,Usage!$G$1:$V$1,0))/1000000</f>
        <v>4.6508202130727606E-4</v>
      </c>
      <c r="T158" s="36"/>
      <c r="U158" s="49" t="s">
        <v>119</v>
      </c>
      <c r="V158" s="49" t="s">
        <v>82</v>
      </c>
      <c r="W158" s="56">
        <f>INDEX(Saturations!$G$2:$U$136,MATCH(LEFT(U$1,2)&amp;U158&amp;V158,Saturations!$A$2:$A$136,0),MATCH(W147,Saturations!$G$1:$U$1,0))</f>
        <v>1.2955952227315231E-2</v>
      </c>
      <c r="X158" s="57">
        <f>INDEX(Usage!$G$2:$V$136,MATCH(LEFT(U$1,2)&amp;U158&amp;V158,Usage!$A$2:$A$136,0),MATCH(W147,Usage!$G$1:$V$1,0))/1000000</f>
        <v>3.9630400585298343E-5</v>
      </c>
      <c r="Y158" s="36"/>
    </row>
    <row r="159" spans="1:25" x14ac:dyDescent="0.25">
      <c r="A159" s="49" t="s">
        <v>119</v>
      </c>
      <c r="B159" s="49" t="s">
        <v>83</v>
      </c>
      <c r="C159" s="56">
        <f>INDEX(Saturations!$G$2:$U$136,MATCH(LEFT(A$1,2)&amp;A159&amp;B159,Saturations!$A$2:$A$136,0),MATCH(C147,Saturations!$G$1:$U$1,0))</f>
        <v>9.6886191762878375E-3</v>
      </c>
      <c r="D159" s="57">
        <f>INDEX(Usage!$G$2:$V$136,MATCH(LEFT(A$1,2)&amp;A159&amp;B159,Usage!$A$2:$A$136,0),MATCH(C147,Usage!$G$1:$V$1,0))/1000000</f>
        <v>0.40957243064128257</v>
      </c>
      <c r="E159" s="36"/>
      <c r="F159" s="49" t="s">
        <v>119</v>
      </c>
      <c r="G159" s="49" t="s">
        <v>83</v>
      </c>
      <c r="H159" s="56">
        <f>INDEX(Saturations!$G$2:$U$136,MATCH(LEFT(F$1,2)&amp;F159&amp;G159,Saturations!$A$2:$A$136,0),MATCH(H147,Saturations!$G$1:$U$1,0))</f>
        <v>7.2331527825719805E-2</v>
      </c>
      <c r="I159" s="57">
        <f>INDEX(Usage!$G$2:$V$136,MATCH(LEFT(F$1,2)&amp;F159&amp;G159,Usage!$A$2:$A$136,0),MATCH(H147,Usage!$G$1:$V$1,0))/1000000</f>
        <v>3.1042981041713117E-4</v>
      </c>
      <c r="J159" s="36"/>
      <c r="K159" s="49" t="s">
        <v>119</v>
      </c>
      <c r="L159" s="49" t="s">
        <v>83</v>
      </c>
      <c r="M159" s="56">
        <f>INDEX(Saturations!$G$2:$U$136,MATCH(LEFT(K$1,2)&amp;K159&amp;L159,Saturations!$A$2:$A$136,0),MATCH(M147,Saturations!$G$1:$U$1,0))</f>
        <v>9.6886191762878375E-3</v>
      </c>
      <c r="N159" s="57">
        <f>INDEX(Usage!$G$2:$V$136,MATCH(LEFT(K$1,2)&amp;K159&amp;L159,Usage!$A$2:$A$136,0),MATCH(M147,Usage!$G$1:$V$1,0))/1000000</f>
        <v>9.4212442087725279E-2</v>
      </c>
      <c r="O159" s="36"/>
      <c r="P159" s="49" t="s">
        <v>119</v>
      </c>
      <c r="Q159" s="49" t="s">
        <v>83</v>
      </c>
      <c r="R159" s="56">
        <f>INDEX(Saturations!$G$2:$U$136,MATCH(LEFT(P$1,2)&amp;P159&amp;Q159,Saturations!$A$2:$A$136,0),MATCH(R147,Saturations!$G$1:$U$1,0))</f>
        <v>9.6886191762878375E-3</v>
      </c>
      <c r="S159" s="57">
        <f>INDEX(Usage!$G$2:$V$136,MATCH(LEFT(P$1,2)&amp;P159&amp;Q159,Usage!$A$2:$A$136,0),MATCH(R147,Usage!$G$1:$V$1,0))/1000000</f>
        <v>6.9038868528364827E-5</v>
      </c>
      <c r="T159" s="36"/>
      <c r="U159" s="49" t="s">
        <v>119</v>
      </c>
      <c r="V159" s="49" t="s">
        <v>83</v>
      </c>
      <c r="W159" s="56">
        <f>INDEX(Saturations!$G$2:$U$136,MATCH(LEFT(U$1,2)&amp;U159&amp;V159,Saturations!$A$2:$A$136,0),MATCH(W147,Saturations!$G$1:$U$1,0))</f>
        <v>7.0078629919403182E-2</v>
      </c>
      <c r="X159" s="57">
        <f>INDEX(Usage!$G$2:$V$136,MATCH(LEFT(U$1,2)&amp;U159&amp;V159,Usage!$A$2:$A$136,0),MATCH(W147,Usage!$G$1:$V$1,0))/1000000</f>
        <v>2.0415284087906311E-4</v>
      </c>
      <c r="Y159" s="36"/>
    </row>
    <row r="160" spans="1:25" x14ac:dyDescent="0.25">
      <c r="A160" s="49" t="s">
        <v>119</v>
      </c>
      <c r="B160" s="49" t="s">
        <v>80</v>
      </c>
      <c r="C160" s="56">
        <f>INDEX(Saturations!$G$2:$U$136,MATCH(LEFT(A$1,2)&amp;A160&amp;B160,Saturations!$A$2:$A$136,0),MATCH(C147,Saturations!$G$1:$U$1,0))</f>
        <v>1.9135809362286798E-2</v>
      </c>
      <c r="D160" s="57">
        <f>INDEX(Usage!$G$2:$V$136,MATCH(LEFT(A$1,2)&amp;A160&amp;B160,Usage!$A$2:$A$136,0),MATCH(C147,Usage!$G$1:$V$1,0))/1000000</f>
        <v>0.6896814830732364</v>
      </c>
      <c r="E160" s="36"/>
      <c r="F160" s="49" t="s">
        <v>119</v>
      </c>
      <c r="G160" s="49" t="s">
        <v>80</v>
      </c>
      <c r="H160" s="56">
        <f>INDEX(Saturations!$G$2:$U$136,MATCH(LEFT(F$1,2)&amp;F160&amp;G160,Saturations!$A$2:$A$136,0),MATCH(H147,Saturations!$G$1:$U$1,0))</f>
        <v>2.0766521190408303E-2</v>
      </c>
      <c r="I160" s="57">
        <f>INDEX(Usage!$G$2:$V$136,MATCH(LEFT(F$1,2)&amp;F160&amp;G160,Usage!$A$2:$A$136,0),MATCH(H147,Usage!$G$1:$V$1,0))/1000000</f>
        <v>7.9597951535661086E-5</v>
      </c>
      <c r="J160" s="36"/>
      <c r="K160" s="49" t="s">
        <v>119</v>
      </c>
      <c r="L160" s="49" t="s">
        <v>80</v>
      </c>
      <c r="M160" s="56">
        <f>INDEX(Saturations!$G$2:$U$136,MATCH(LEFT(K$1,2)&amp;K160&amp;L160,Saturations!$A$2:$A$136,0),MATCH(M147,Saturations!$G$1:$U$1,0))</f>
        <v>1.9135809362286798E-2</v>
      </c>
      <c r="N160" s="57">
        <f>INDEX(Usage!$G$2:$V$136,MATCH(LEFT(K$1,2)&amp;K160&amp;L160,Usage!$A$2:$A$136,0),MATCH(M147,Usage!$G$1:$V$1,0))/1000000</f>
        <v>0.17752504785622819</v>
      </c>
      <c r="O160" s="36"/>
      <c r="P160" s="49" t="s">
        <v>119</v>
      </c>
      <c r="Q160" s="49" t="s">
        <v>80</v>
      </c>
      <c r="R160" s="56">
        <f>INDEX(Saturations!$G$2:$U$136,MATCH(LEFT(P$1,2)&amp;P160&amp;Q160,Saturations!$A$2:$A$136,0),MATCH(R147,Saturations!$G$1:$U$1,0))</f>
        <v>1.9135809362286798E-2</v>
      </c>
      <c r="S160" s="57">
        <f>INDEX(Usage!$G$2:$V$136,MATCH(LEFT(P$1,2)&amp;P160&amp;Q160,Usage!$A$2:$A$136,0),MATCH(R147,Usage!$G$1:$V$1,0))/1000000</f>
        <v>1.3172633562840656E-4</v>
      </c>
      <c r="T160" s="36"/>
      <c r="U160" s="49" t="s">
        <v>119</v>
      </c>
      <c r="V160" s="49" t="s">
        <v>80</v>
      </c>
      <c r="W160" s="56">
        <f>INDEX(Saturations!$G$2:$U$136,MATCH(LEFT(U$1,2)&amp;U160&amp;V160,Saturations!$A$2:$A$136,0),MATCH(W147,Saturations!$G$1:$U$1,0))</f>
        <v>5.6222108675973728E-2</v>
      </c>
      <c r="X160" s="57">
        <f>INDEX(Usage!$G$2:$V$136,MATCH(LEFT(U$1,2)&amp;U160&amp;V160,Usage!$A$2:$A$136,0),MATCH(W147,Usage!$G$1:$V$1,0))/1000000</f>
        <v>1.425576703952223E-4</v>
      </c>
      <c r="Y160" s="36"/>
    </row>
    <row r="161" spans="1:25" x14ac:dyDescent="0.25">
      <c r="A161" s="49" t="s">
        <v>119</v>
      </c>
      <c r="B161" s="49" t="s">
        <v>81</v>
      </c>
      <c r="C161" s="56">
        <f>INDEX(Saturations!$G$2:$U$136,MATCH(LEFT(A$1,2)&amp;A161&amp;B161,Saturations!$A$2:$A$136,0),MATCH(C147,Saturations!$G$1:$U$1,0))</f>
        <v>0</v>
      </c>
      <c r="D161" s="57">
        <f>INDEX(Usage!$G$2:$V$136,MATCH(LEFT(A$1,2)&amp;A161&amp;B161,Usage!$A$2:$A$136,0),MATCH(C147,Usage!$G$1:$V$1,0))/1000000</f>
        <v>0</v>
      </c>
      <c r="E161" s="36"/>
      <c r="F161" s="49" t="s">
        <v>119</v>
      </c>
      <c r="G161" s="49" t="s">
        <v>81</v>
      </c>
      <c r="H161" s="56">
        <f>INDEX(Saturations!$G$2:$U$136,MATCH(LEFT(F$1,2)&amp;F161&amp;G161,Saturations!$A$2:$A$136,0),MATCH(H147,Saturations!$G$1:$U$1,0))</f>
        <v>0</v>
      </c>
      <c r="I161" s="57">
        <f>INDEX(Usage!$G$2:$V$136,MATCH(LEFT(F$1,2)&amp;F161&amp;G161,Usage!$A$2:$A$136,0),MATCH(H147,Usage!$G$1:$V$1,0))/1000000</f>
        <v>0</v>
      </c>
      <c r="J161" s="36"/>
      <c r="K161" s="49" t="s">
        <v>119</v>
      </c>
      <c r="L161" s="49" t="s">
        <v>81</v>
      </c>
      <c r="M161" s="56">
        <f>INDEX(Saturations!$G$2:$U$136,MATCH(LEFT(K$1,2)&amp;K161&amp;L161,Saturations!$A$2:$A$136,0),MATCH(M147,Saturations!$G$1:$U$1,0))</f>
        <v>0</v>
      </c>
      <c r="N161" s="57">
        <f>INDEX(Usage!$G$2:$V$136,MATCH(LEFT(K$1,2)&amp;K161&amp;L161,Usage!$A$2:$A$136,0),MATCH(M147,Usage!$G$1:$V$1,0))/1000000</f>
        <v>0</v>
      </c>
      <c r="O161" s="36"/>
      <c r="P161" s="49" t="s">
        <v>119</v>
      </c>
      <c r="Q161" s="49" t="s">
        <v>81</v>
      </c>
      <c r="R161" s="56">
        <f>INDEX(Saturations!$G$2:$U$136,MATCH(LEFT(P$1,2)&amp;P161&amp;Q161,Saturations!$A$2:$A$136,0),MATCH(R147,Saturations!$G$1:$U$1,0))</f>
        <v>0</v>
      </c>
      <c r="S161" s="57">
        <f>INDEX(Usage!$G$2:$V$136,MATCH(LEFT(P$1,2)&amp;P161&amp;Q161,Usage!$A$2:$A$136,0),MATCH(R147,Usage!$G$1:$V$1,0))/1000000</f>
        <v>0</v>
      </c>
      <c r="T161" s="36"/>
      <c r="U161" s="49" t="s">
        <v>119</v>
      </c>
      <c r="V161" s="49" t="s">
        <v>81</v>
      </c>
      <c r="W161" s="56">
        <f>INDEX(Saturations!$G$2:$U$136,MATCH(LEFT(U$1,2)&amp;U161&amp;V161,Saturations!$A$2:$A$136,0),MATCH(W147,Saturations!$G$1:$U$1,0))</f>
        <v>0</v>
      </c>
      <c r="X161" s="57">
        <f>INDEX(Usage!$G$2:$V$136,MATCH(LEFT(U$1,2)&amp;U161&amp;V161,Usage!$A$2:$A$136,0),MATCH(W147,Usage!$G$1:$V$1,0))/1000000</f>
        <v>0</v>
      </c>
      <c r="Y161" s="36"/>
    </row>
    <row r="162" spans="1:25" x14ac:dyDescent="0.25">
      <c r="A162" s="49" t="s">
        <v>84</v>
      </c>
      <c r="B162" s="49" t="s">
        <v>84</v>
      </c>
      <c r="C162" s="56">
        <f>INDEX(Saturations!$G$2:$U$136,MATCH(LEFT(A$1,2)&amp;A162&amp;B162,Saturations!$A$2:$A$136,0),MATCH(C147,Saturations!$G$1:$U$1,0))</f>
        <v>1</v>
      </c>
      <c r="D162" s="57">
        <f>INDEX(Usage!$G$2:$V$136,MATCH(LEFT(A$1,2)&amp;A162&amp;B162,Usage!$A$2:$A$136,0),MATCH(C147,Usage!$G$1:$V$1,0))/1000000</f>
        <v>12.169792046411102</v>
      </c>
      <c r="E162" s="36"/>
      <c r="F162" s="49" t="s">
        <v>84</v>
      </c>
      <c r="G162" s="49" t="s">
        <v>84</v>
      </c>
      <c r="H162" s="56">
        <f>INDEX(Saturations!$G$2:$U$136,MATCH(LEFT(F$1,2)&amp;F162&amp;G162,Saturations!$A$2:$A$136,0),MATCH(H147,Saturations!$G$1:$U$1,0))</f>
        <v>1</v>
      </c>
      <c r="I162" s="57">
        <f>INDEX(Usage!$G$2:$V$136,MATCH(LEFT(F$1,2)&amp;F162&amp;G162,Usage!$A$2:$A$136,0),MATCH(H147,Usage!$G$1:$V$1,0))/1000000</f>
        <v>1.3281548820984737E-3</v>
      </c>
      <c r="J162" s="36"/>
      <c r="K162" s="49" t="s">
        <v>84</v>
      </c>
      <c r="L162" s="49" t="s">
        <v>84</v>
      </c>
      <c r="M162" s="56">
        <f>INDEX(Saturations!$G$2:$U$136,MATCH(LEFT(K$1,2)&amp;K162&amp;L162,Saturations!$A$2:$A$136,0),MATCH(M147,Saturations!$G$1:$U$1,0))</f>
        <v>1</v>
      </c>
      <c r="N162" s="57">
        <f>INDEX(Usage!$G$2:$V$136,MATCH(LEFT(K$1,2)&amp;K162&amp;L162,Usage!$A$2:$A$136,0),MATCH(M147,Usage!$G$1:$V$1,0))/1000000</f>
        <v>9.4346284230078528</v>
      </c>
      <c r="O162" s="36"/>
      <c r="P162" s="49" t="s">
        <v>84</v>
      </c>
      <c r="Q162" s="49" t="s">
        <v>84</v>
      </c>
      <c r="R162" s="56">
        <f>INDEX(Saturations!$G$2:$U$136,MATCH(LEFT(P$1,2)&amp;P162&amp;Q162,Saturations!$A$2:$A$136,0),MATCH(R147,Saturations!$G$1:$U$1,0))</f>
        <v>1</v>
      </c>
      <c r="S162" s="57">
        <f>INDEX(Usage!$G$2:$V$136,MATCH(LEFT(P$1,2)&amp;P162&amp;Q162,Usage!$A$2:$A$136,0),MATCH(R147,Usage!$G$1:$V$1,0))/1000000</f>
        <v>7.0860369949677345E-3</v>
      </c>
      <c r="T162" s="36"/>
      <c r="U162" s="49" t="s">
        <v>84</v>
      </c>
      <c r="V162" s="49" t="s">
        <v>84</v>
      </c>
      <c r="W162" s="56">
        <f>INDEX(Saturations!$G$2:$U$136,MATCH(LEFT(U$1,2)&amp;U162&amp;V162,Saturations!$A$2:$A$136,0),MATCH(W147,Saturations!$G$1:$U$1,0))</f>
        <v>1</v>
      </c>
      <c r="X162" s="57">
        <f>INDEX(Usage!$G$2:$V$136,MATCH(LEFT(U$1,2)&amp;U162&amp;V162,Usage!$A$2:$A$136,0),MATCH(W147,Usage!$G$1:$V$1,0))/1000000</f>
        <v>1.3816027689511087E-3</v>
      </c>
      <c r="Y162" s="36"/>
    </row>
    <row r="163" spans="1:25" x14ac:dyDescent="0.25">
      <c r="A163" s="49" t="s">
        <v>85</v>
      </c>
      <c r="B163" s="49" t="s">
        <v>86</v>
      </c>
      <c r="C163" s="56">
        <f>INDEX(Saturations!$G$2:$U$136,MATCH(LEFT(A$1,2)&amp;A163&amp;B163,Saturations!$A$2:$A$136,0),MATCH(C147,Saturations!$G$1:$U$1,0))</f>
        <v>1</v>
      </c>
      <c r="D163" s="57">
        <f>INDEX(Usage!$G$2:$V$136,MATCH(LEFT(A$1,2)&amp;A163&amp;B163,Usage!$A$2:$A$136,0),MATCH(C147,Usage!$G$1:$V$1,0))/1000000</f>
        <v>0.90687275592978922</v>
      </c>
      <c r="E163" s="36"/>
      <c r="F163" s="49" t="s">
        <v>85</v>
      </c>
      <c r="G163" s="49" t="s">
        <v>86</v>
      </c>
      <c r="H163" s="56">
        <f>INDEX(Saturations!$G$2:$U$136,MATCH(LEFT(F$1,2)&amp;F163&amp;G163,Saturations!$A$2:$A$136,0),MATCH(H147,Saturations!$G$1:$U$1,0))</f>
        <v>1</v>
      </c>
      <c r="I163" s="57">
        <f>INDEX(Usage!$G$2:$V$136,MATCH(LEFT(F$1,2)&amp;F163&amp;G163,Usage!$A$2:$A$136,0),MATCH(H147,Usage!$G$1:$V$1,0))/1000000</f>
        <v>1.0876465815438663E-4</v>
      </c>
      <c r="J163" s="36"/>
      <c r="K163" s="49" t="s">
        <v>85</v>
      </c>
      <c r="L163" s="49" t="s">
        <v>86</v>
      </c>
      <c r="M163" s="56">
        <f>INDEX(Saturations!$G$2:$U$136,MATCH(LEFT(K$1,2)&amp;K163&amp;L163,Saturations!$A$2:$A$136,0),MATCH(M147,Saturations!$G$1:$U$1,0))</f>
        <v>1</v>
      </c>
      <c r="N163" s="57">
        <f>INDEX(Usage!$G$2:$V$136,MATCH(LEFT(K$1,2)&amp;K163&amp;L163,Usage!$A$2:$A$136,0),MATCH(M147,Usage!$G$1:$V$1,0))/1000000</f>
        <v>0.56297791257703234</v>
      </c>
      <c r="O163" s="36"/>
      <c r="P163" s="49" t="s">
        <v>85</v>
      </c>
      <c r="Q163" s="49" t="s">
        <v>86</v>
      </c>
      <c r="R163" s="56">
        <f>INDEX(Saturations!$G$2:$U$136,MATCH(LEFT(P$1,2)&amp;P163&amp;Q163,Saturations!$A$2:$A$136,0),MATCH(R147,Saturations!$G$1:$U$1,0))</f>
        <v>1</v>
      </c>
      <c r="S163" s="57">
        <f>INDEX(Usage!$G$2:$V$136,MATCH(LEFT(P$1,2)&amp;P163&amp;Q163,Usage!$A$2:$A$136,0),MATCH(R147,Usage!$G$1:$V$1,0))/1000000</f>
        <v>4.515052856020592E-4</v>
      </c>
      <c r="T163" s="36"/>
      <c r="U163" s="49" t="s">
        <v>85</v>
      </c>
      <c r="V163" s="49" t="s">
        <v>86</v>
      </c>
      <c r="W163" s="56">
        <f>INDEX(Saturations!$G$2:$U$136,MATCH(LEFT(U$1,2)&amp;U163&amp;V163,Saturations!$A$2:$A$136,0),MATCH(W147,Saturations!$G$1:$U$1,0))</f>
        <v>1</v>
      </c>
      <c r="X163" s="57">
        <f>INDEX(Usage!$G$2:$V$136,MATCH(LEFT(U$1,2)&amp;U163&amp;V163,Usage!$A$2:$A$136,0),MATCH(W147,Usage!$G$1:$V$1,0))/1000000</f>
        <v>1.6402117847733302E-4</v>
      </c>
      <c r="Y163" s="36"/>
    </row>
    <row r="164" spans="1:25" x14ac:dyDescent="0.25">
      <c r="A164" s="49" t="s">
        <v>85</v>
      </c>
      <c r="B164" s="49" t="s">
        <v>87</v>
      </c>
      <c r="C164" s="56">
        <f>INDEX(Saturations!$G$2:$U$136,MATCH(LEFT(A$1,2)&amp;A164&amp;B164,Saturations!$A$2:$A$136,0),MATCH(C147,Saturations!$G$1:$U$1,0))</f>
        <v>1</v>
      </c>
      <c r="D164" s="57">
        <f>INDEX(Usage!$G$2:$V$136,MATCH(LEFT(A$1,2)&amp;A164&amp;B164,Usage!$A$2:$A$136,0),MATCH(C147,Usage!$G$1:$V$1,0))/1000000</f>
        <v>5.5055004188929697</v>
      </c>
      <c r="E164" s="36"/>
      <c r="F164" s="49" t="s">
        <v>85</v>
      </c>
      <c r="G164" s="49" t="s">
        <v>87</v>
      </c>
      <c r="H164" s="56">
        <f>INDEX(Saturations!$G$2:$U$136,MATCH(LEFT(F$1,2)&amp;F164&amp;G164,Saturations!$A$2:$A$136,0),MATCH(H147,Saturations!$G$1:$U$1,0))</f>
        <v>1</v>
      </c>
      <c r="I164" s="57">
        <f>INDEX(Usage!$G$2:$V$136,MATCH(LEFT(F$1,2)&amp;F164&amp;G164,Usage!$A$2:$A$136,0),MATCH(H147,Usage!$G$1:$V$1,0))/1000000</f>
        <v>6.6029535799186096E-4</v>
      </c>
      <c r="J164" s="36"/>
      <c r="K164" s="49" t="s">
        <v>85</v>
      </c>
      <c r="L164" s="49" t="s">
        <v>87</v>
      </c>
      <c r="M164" s="56">
        <f>INDEX(Saturations!$G$2:$U$136,MATCH(LEFT(K$1,2)&amp;K164&amp;L164,Saturations!$A$2:$A$136,0),MATCH(M147,Saturations!$G$1:$U$1,0))</f>
        <v>1</v>
      </c>
      <c r="N164" s="57">
        <f>INDEX(Usage!$G$2:$V$136,MATCH(LEFT(K$1,2)&amp;K164&amp;L164,Usage!$A$2:$A$136,0),MATCH(M147,Usage!$G$1:$V$1,0))/1000000</f>
        <v>3.4177618781176644</v>
      </c>
      <c r="O164" s="36"/>
      <c r="P164" s="49" t="s">
        <v>85</v>
      </c>
      <c r="Q164" s="49" t="s">
        <v>87</v>
      </c>
      <c r="R164" s="56">
        <f>INDEX(Saturations!$G$2:$U$136,MATCH(LEFT(P$1,2)&amp;P164&amp;Q164,Saturations!$A$2:$A$136,0),MATCH(R147,Saturations!$G$1:$U$1,0))</f>
        <v>1</v>
      </c>
      <c r="S164" s="57">
        <f>INDEX(Usage!$G$2:$V$136,MATCH(LEFT(P$1,2)&amp;P164&amp;Q164,Usage!$A$2:$A$136,0),MATCH(R147,Usage!$G$1:$V$1,0))/1000000</f>
        <v>2.7410268119323409E-3</v>
      </c>
      <c r="T164" s="36"/>
      <c r="U164" s="49" t="s">
        <v>85</v>
      </c>
      <c r="V164" s="49" t="s">
        <v>87</v>
      </c>
      <c r="W164" s="56">
        <f>INDEX(Saturations!$G$2:$U$136,MATCH(LEFT(U$1,2)&amp;U164&amp;V164,Saturations!$A$2:$A$136,0),MATCH(W147,Saturations!$G$1:$U$1,0))</f>
        <v>1</v>
      </c>
      <c r="X164" s="57">
        <f>INDEX(Usage!$G$2:$V$136,MATCH(LEFT(U$1,2)&amp;U164&amp;V164,Usage!$A$2:$A$136,0),MATCH(W147,Usage!$G$1:$V$1,0))/1000000</f>
        <v>9.9575013243003102E-4</v>
      </c>
      <c r="Y164" s="36"/>
    </row>
    <row r="165" spans="1:25" x14ac:dyDescent="0.25">
      <c r="A165" s="49" t="s">
        <v>85</v>
      </c>
      <c r="B165" s="49" t="s">
        <v>88</v>
      </c>
      <c r="C165" s="56">
        <f>INDEX(Saturations!$G$2:$U$136,MATCH(LEFT(A$1,2)&amp;A165&amp;B165,Saturations!$A$2:$A$136,0),MATCH(C147,Saturations!$G$1:$U$1,0))</f>
        <v>1</v>
      </c>
      <c r="D165" s="57">
        <f>INDEX(Usage!$G$2:$V$136,MATCH(LEFT(A$1,2)&amp;A165&amp;B165,Usage!$A$2:$A$136,0),MATCH(C147,Usage!$G$1:$V$1,0))/1000000</f>
        <v>2.9736683152632173</v>
      </c>
      <c r="E165" s="36"/>
      <c r="F165" s="49" t="s">
        <v>85</v>
      </c>
      <c r="G165" s="49" t="s">
        <v>88</v>
      </c>
      <c r="H165" s="56">
        <f>INDEX(Saturations!$G$2:$U$136,MATCH(LEFT(F$1,2)&amp;F165&amp;G165,Saturations!$A$2:$A$136,0),MATCH(H147,Saturations!$G$1:$U$1,0))</f>
        <v>1</v>
      </c>
      <c r="I165" s="57">
        <f>INDEX(Usage!$G$2:$V$136,MATCH(LEFT(F$1,2)&amp;F165&amp;G165,Usage!$A$2:$A$136,0),MATCH(H147,Usage!$G$1:$V$1,0))/1000000</f>
        <v>3.5664321776050209E-4</v>
      </c>
      <c r="J165" s="36"/>
      <c r="K165" s="49" t="s">
        <v>85</v>
      </c>
      <c r="L165" s="49" t="s">
        <v>88</v>
      </c>
      <c r="M165" s="56">
        <f>INDEX(Saturations!$G$2:$U$136,MATCH(LEFT(K$1,2)&amp;K165&amp;L165,Saturations!$A$2:$A$136,0),MATCH(M147,Saturations!$G$1:$U$1,0))</f>
        <v>1</v>
      </c>
      <c r="N165" s="57">
        <f>INDEX(Usage!$G$2:$V$136,MATCH(LEFT(K$1,2)&amp;K165&amp;L165,Usage!$A$2:$A$136,0),MATCH(M147,Usage!$G$1:$V$1,0))/1000000</f>
        <v>1.8460247811799473</v>
      </c>
      <c r="O165" s="36"/>
      <c r="P165" s="49" t="s">
        <v>85</v>
      </c>
      <c r="Q165" s="49" t="s">
        <v>88</v>
      </c>
      <c r="R165" s="56">
        <f>INDEX(Saturations!$G$2:$U$136,MATCH(LEFT(P$1,2)&amp;P165&amp;Q165,Saturations!$A$2:$A$136,0),MATCH(R147,Saturations!$G$1:$U$1,0))</f>
        <v>1</v>
      </c>
      <c r="S165" s="57">
        <f>INDEX(Usage!$G$2:$V$136,MATCH(LEFT(P$1,2)&amp;P165&amp;Q165,Usage!$A$2:$A$136,0),MATCH(R147,Usage!$G$1:$V$1,0))/1000000</f>
        <v>1.4805020364650364E-3</v>
      </c>
      <c r="T165" s="36"/>
      <c r="U165" s="49" t="s">
        <v>85</v>
      </c>
      <c r="V165" s="49" t="s">
        <v>88</v>
      </c>
      <c r="W165" s="56">
        <f>INDEX(Saturations!$G$2:$U$136,MATCH(LEFT(U$1,2)&amp;U165&amp;V165,Saturations!$A$2:$A$136,0),MATCH(W147,Saturations!$G$1:$U$1,0))</f>
        <v>1</v>
      </c>
      <c r="X165" s="57">
        <f>INDEX(Usage!$G$2:$V$136,MATCH(LEFT(U$1,2)&amp;U165&amp;V165,Usage!$A$2:$A$136,0),MATCH(W147,Usage!$G$1:$V$1,0))/1000000</f>
        <v>5.3783133111117494E-4</v>
      </c>
      <c r="Y165" s="36"/>
    </row>
    <row r="166" spans="1:25" x14ac:dyDescent="0.25">
      <c r="A166" s="49" t="s">
        <v>89</v>
      </c>
      <c r="B166" s="49" t="s">
        <v>86</v>
      </c>
      <c r="C166" s="56">
        <f>INDEX(Saturations!$G$2:$U$136,MATCH(LEFT(A$1,2)&amp;A166&amp;B166,Saturations!$A$2:$A$136,0),MATCH(C147,Saturations!$G$1:$U$1,0))</f>
        <v>1</v>
      </c>
      <c r="D166" s="57">
        <f>INDEX(Usage!$G$2:$V$136,MATCH(LEFT(A$1,2)&amp;A166&amp;B166,Usage!$A$2:$A$136,0),MATCH(C147,Usage!$G$1:$V$1,0))/1000000</f>
        <v>0.80680484907542327</v>
      </c>
      <c r="E166" s="36"/>
      <c r="F166" s="49" t="s">
        <v>89</v>
      </c>
      <c r="G166" s="49" t="s">
        <v>86</v>
      </c>
      <c r="H166" s="56">
        <f>INDEX(Saturations!$G$2:$U$136,MATCH(LEFT(F$1,2)&amp;F166&amp;G166,Saturations!$A$2:$A$136,0),MATCH(H147,Saturations!$G$1:$U$1,0))</f>
        <v>1</v>
      </c>
      <c r="I166" s="57">
        <f>INDEX(Usage!$G$2:$V$136,MATCH(LEFT(F$1,2)&amp;F166&amp;G166,Usage!$A$2:$A$136,0),MATCH(H147,Usage!$G$1:$V$1,0))/1000000</f>
        <v>1.1540595535039464E-4</v>
      </c>
      <c r="J166" s="36"/>
      <c r="K166" s="49" t="s">
        <v>89</v>
      </c>
      <c r="L166" s="49" t="s">
        <v>86</v>
      </c>
      <c r="M166" s="56">
        <f>INDEX(Saturations!$G$2:$U$136,MATCH(LEFT(K$1,2)&amp;K166&amp;L166,Saturations!$A$2:$A$136,0),MATCH(M147,Saturations!$G$1:$U$1,0))</f>
        <v>1</v>
      </c>
      <c r="N166" s="57">
        <f>INDEX(Usage!$G$2:$V$136,MATCH(LEFT(K$1,2)&amp;K166&amp;L166,Usage!$A$2:$A$136,0),MATCH(M147,Usage!$G$1:$V$1,0))/1000000</f>
        <v>0.59735400216033352</v>
      </c>
      <c r="O166" s="36"/>
      <c r="P166" s="49" t="s">
        <v>89</v>
      </c>
      <c r="Q166" s="49" t="s">
        <v>86</v>
      </c>
      <c r="R166" s="56">
        <f>INDEX(Saturations!$G$2:$U$136,MATCH(LEFT(P$1,2)&amp;P166&amp;Q166,Saturations!$A$2:$A$136,0),MATCH(R147,Saturations!$G$1:$U$1,0))</f>
        <v>1</v>
      </c>
      <c r="S166" s="57">
        <f>INDEX(Usage!$G$2:$V$136,MATCH(LEFT(P$1,2)&amp;P166&amp;Q166,Usage!$A$2:$A$136,0),MATCH(R147,Usage!$G$1:$V$1,0))/1000000</f>
        <v>4.0168441650167703E-4</v>
      </c>
      <c r="T166" s="36"/>
      <c r="U166" s="49" t="s">
        <v>89</v>
      </c>
      <c r="V166" s="49" t="s">
        <v>86</v>
      </c>
      <c r="W166" s="56">
        <f>INDEX(Saturations!$G$2:$U$136,MATCH(LEFT(U$1,2)&amp;U166&amp;V166,Saturations!$A$2:$A$136,0),MATCH(W147,Saturations!$G$1:$U$1,0))</f>
        <v>1</v>
      </c>
      <c r="X166" s="57">
        <f>INDEX(Usage!$G$2:$V$136,MATCH(LEFT(U$1,2)&amp;U166&amp;V166,Usage!$A$2:$A$136,0),MATCH(W147,Usage!$G$1:$V$1,0))/1000000</f>
        <v>1.7403650341092696E-4</v>
      </c>
      <c r="Y166" s="36"/>
    </row>
    <row r="167" spans="1:25" x14ac:dyDescent="0.25">
      <c r="A167" s="49" t="s">
        <v>89</v>
      </c>
      <c r="B167" s="49" t="s">
        <v>90</v>
      </c>
      <c r="C167" s="56">
        <f>INDEX(Saturations!$G$2:$U$136,MATCH(LEFT(A$1,2)&amp;A167&amp;B167,Saturations!$A$2:$A$136,0),MATCH(C147,Saturations!$G$1:$U$1,0))</f>
        <v>1</v>
      </c>
      <c r="D167" s="57">
        <f>INDEX(Usage!$G$2:$V$136,MATCH(LEFT(A$1,2)&amp;A167&amp;B167,Usage!$A$2:$A$136,0),MATCH(C147,Usage!$G$1:$V$1,0))/1000000</f>
        <v>1.8867315347666302</v>
      </c>
      <c r="E167" s="36"/>
      <c r="F167" s="49" t="s">
        <v>89</v>
      </c>
      <c r="G167" s="49" t="s">
        <v>90</v>
      </c>
      <c r="H167" s="56">
        <f>INDEX(Saturations!$G$2:$U$136,MATCH(LEFT(F$1,2)&amp;F167&amp;G167,Saturations!$A$2:$A$136,0),MATCH(H147,Saturations!$G$1:$U$1,0))</f>
        <v>1</v>
      </c>
      <c r="I167" s="57">
        <f>INDEX(Usage!$G$2:$V$136,MATCH(LEFT(F$1,2)&amp;F167&amp;G167,Usage!$A$2:$A$136,0),MATCH(H147,Usage!$G$1:$V$1,0))/1000000</f>
        <v>2.6987945785028882E-4</v>
      </c>
      <c r="J167" s="36"/>
      <c r="K167" s="49" t="s">
        <v>89</v>
      </c>
      <c r="L167" s="49" t="s">
        <v>90</v>
      </c>
      <c r="M167" s="56">
        <f>INDEX(Saturations!$G$2:$U$136,MATCH(LEFT(K$1,2)&amp;K167&amp;L167,Saturations!$A$2:$A$136,0),MATCH(M147,Saturations!$G$1:$U$1,0))</f>
        <v>1</v>
      </c>
      <c r="N167" s="57">
        <f>INDEX(Usage!$G$2:$V$136,MATCH(LEFT(K$1,2)&amp;K167&amp;L167,Usage!$A$2:$A$136,0),MATCH(M147,Usage!$G$1:$V$1,0))/1000000</f>
        <v>1.3969259537625731</v>
      </c>
      <c r="O167" s="36"/>
      <c r="P167" s="49" t="s">
        <v>89</v>
      </c>
      <c r="Q167" s="49" t="s">
        <v>90</v>
      </c>
      <c r="R167" s="56">
        <f>INDEX(Saturations!$G$2:$U$136,MATCH(LEFT(P$1,2)&amp;P167&amp;Q167,Saturations!$A$2:$A$136,0),MATCH(R147,Saturations!$G$1:$U$1,0))</f>
        <v>1</v>
      </c>
      <c r="S167" s="57">
        <f>INDEX(Usage!$G$2:$V$136,MATCH(LEFT(P$1,2)&amp;P167&amp;Q167,Usage!$A$2:$A$136,0),MATCH(R147,Usage!$G$1:$V$1,0))/1000000</f>
        <v>9.3934816642035168E-4</v>
      </c>
      <c r="T167" s="36"/>
      <c r="U167" s="49" t="s">
        <v>89</v>
      </c>
      <c r="V167" s="49" t="s">
        <v>90</v>
      </c>
      <c r="W167" s="56">
        <f>INDEX(Saturations!$G$2:$U$136,MATCH(LEFT(U$1,2)&amp;U167&amp;V167,Saturations!$A$2:$A$136,0),MATCH(W147,Saturations!$G$1:$U$1,0))</f>
        <v>1</v>
      </c>
      <c r="X167" s="57">
        <f>INDEX(Usage!$G$2:$V$136,MATCH(LEFT(U$1,2)&amp;U167&amp;V167,Usage!$A$2:$A$136,0),MATCH(W147,Usage!$G$1:$V$1,0))/1000000</f>
        <v>4.0698833127020501E-4</v>
      </c>
      <c r="Y167" s="36"/>
    </row>
    <row r="168" spans="1:25" x14ac:dyDescent="0.25">
      <c r="A168" s="49" t="s">
        <v>89</v>
      </c>
      <c r="B168" s="49" t="s">
        <v>88</v>
      </c>
      <c r="C168" s="56">
        <f>INDEX(Saturations!$G$2:$U$136,MATCH(LEFT(A$1,2)&amp;A168&amp;B168,Saturations!$A$2:$A$136,0),MATCH(C147,Saturations!$G$1:$U$1,0))</f>
        <v>1</v>
      </c>
      <c r="D168" s="57">
        <f>INDEX(Usage!$G$2:$V$136,MATCH(LEFT(A$1,2)&amp;A168&amp;B168,Usage!$A$2:$A$136,0),MATCH(C147,Usage!$G$1:$V$1,0))/1000000</f>
        <v>1.9800261448207817</v>
      </c>
      <c r="E168" s="36"/>
      <c r="F168" s="49" t="s">
        <v>89</v>
      </c>
      <c r="G168" s="49" t="s">
        <v>88</v>
      </c>
      <c r="H168" s="56">
        <f>INDEX(Saturations!$G$2:$U$136,MATCH(LEFT(F$1,2)&amp;F168&amp;G168,Saturations!$A$2:$A$136,0),MATCH(H147,Saturations!$G$1:$U$1,0))</f>
        <v>1</v>
      </c>
      <c r="I168" s="57">
        <f>INDEX(Usage!$G$2:$V$136,MATCH(LEFT(F$1,2)&amp;F168&amp;G168,Usage!$A$2:$A$136,0),MATCH(H147,Usage!$G$1:$V$1,0))/1000000</f>
        <v>2.8322438706666664E-4</v>
      </c>
      <c r="J168" s="36"/>
      <c r="K168" s="49" t="s">
        <v>89</v>
      </c>
      <c r="L168" s="49" t="s">
        <v>88</v>
      </c>
      <c r="M168" s="56">
        <f>INDEX(Saturations!$G$2:$U$136,MATCH(LEFT(K$1,2)&amp;K168&amp;L168,Saturations!$A$2:$A$136,0),MATCH(M147,Saturations!$G$1:$U$1,0))</f>
        <v>1</v>
      </c>
      <c r="N168" s="57">
        <f>INDEX(Usage!$G$2:$V$136,MATCH(LEFT(K$1,2)&amp;K168&amp;L168,Usage!$A$2:$A$136,0),MATCH(M147,Usage!$G$1:$V$1,0))/1000000</f>
        <v>1.4660007848815237</v>
      </c>
      <c r="O168" s="36"/>
      <c r="P168" s="49" t="s">
        <v>89</v>
      </c>
      <c r="Q168" s="49" t="s">
        <v>88</v>
      </c>
      <c r="R168" s="56">
        <f>INDEX(Saturations!$G$2:$U$136,MATCH(LEFT(P$1,2)&amp;P168&amp;Q168,Saturations!$A$2:$A$136,0),MATCH(R147,Saturations!$G$1:$U$1,0))</f>
        <v>1</v>
      </c>
      <c r="S168" s="57">
        <f>INDEX(Usage!$G$2:$V$136,MATCH(LEFT(P$1,2)&amp;P168&amp;Q168,Usage!$A$2:$A$136,0),MATCH(R147,Usage!$G$1:$V$1,0))/1000000</f>
        <v>9.8579681016028298E-4</v>
      </c>
      <c r="T168" s="36"/>
      <c r="U168" s="49" t="s">
        <v>89</v>
      </c>
      <c r="V168" s="49" t="s">
        <v>88</v>
      </c>
      <c r="W168" s="56">
        <f>INDEX(Saturations!$G$2:$U$136,MATCH(LEFT(U$1,2)&amp;U168&amp;V168,Saturations!$A$2:$A$136,0),MATCH(W147,Saturations!$G$1:$U$1,0))</f>
        <v>1</v>
      </c>
      <c r="X168" s="57">
        <f>INDEX(Usage!$G$2:$V$136,MATCH(LEFT(U$1,2)&amp;U168&amp;V168,Usage!$A$2:$A$136,0),MATCH(W147,Usage!$G$1:$V$1,0))/1000000</f>
        <v>4.2711298438739571E-4</v>
      </c>
      <c r="Y168" s="36"/>
    </row>
    <row r="169" spans="1:25" x14ac:dyDescent="0.25">
      <c r="A169" s="49" t="s">
        <v>93</v>
      </c>
      <c r="B169" s="49" t="s">
        <v>94</v>
      </c>
      <c r="C169" s="56">
        <f>INDEX(Saturations!$G$2:$U$136,MATCH(LEFT(A$1,2)&amp;A169&amp;B169,Saturations!$A$2:$A$136,0),MATCH(C147,Saturations!$G$1:$U$1,0))</f>
        <v>1</v>
      </c>
      <c r="D169" s="57">
        <f>INDEX(Usage!$G$2:$V$136,MATCH(LEFT(A$1,2)&amp;A169&amp;B169,Usage!$A$2:$A$136,0),MATCH(C147,Usage!$G$1:$V$1,0))/1000000</f>
        <v>237.96109414822828</v>
      </c>
      <c r="E169" s="36"/>
      <c r="F169" s="49" t="s">
        <v>93</v>
      </c>
      <c r="G169" s="49" t="s">
        <v>94</v>
      </c>
      <c r="H169" s="56">
        <f>INDEX(Saturations!$G$2:$U$136,MATCH(LEFT(F$1,2)&amp;F169&amp;G169,Saturations!$A$2:$A$136,0),MATCH(H147,Saturations!$G$1:$U$1,0))</f>
        <v>1</v>
      </c>
      <c r="I169" s="57">
        <f>INDEX(Usage!$G$2:$V$136,MATCH(LEFT(F$1,2)&amp;F169&amp;G169,Usage!$A$2:$A$136,0),MATCH(H147,Usage!$G$1:$V$1,0))/1000000</f>
        <v>2.5717053489828754E-2</v>
      </c>
      <c r="J169" s="36"/>
      <c r="K169" s="49" t="s">
        <v>93</v>
      </c>
      <c r="L169" s="49" t="s">
        <v>94</v>
      </c>
      <c r="M169" s="56">
        <f>INDEX(Saturations!$G$2:$U$136,MATCH(LEFT(K$1,2)&amp;K169&amp;L169,Saturations!$A$2:$A$136,0),MATCH(M147,Saturations!$G$1:$U$1,0))</f>
        <v>1</v>
      </c>
      <c r="N169" s="57">
        <f>INDEX(Usage!$G$2:$V$136,MATCH(LEFT(K$1,2)&amp;K169&amp;L169,Usage!$A$2:$A$136,0),MATCH(M147,Usage!$G$1:$V$1,0))/1000000</f>
        <v>157.1847586220963</v>
      </c>
      <c r="O169" s="36"/>
      <c r="P169" s="49" t="s">
        <v>93</v>
      </c>
      <c r="Q169" s="49" t="s">
        <v>94</v>
      </c>
      <c r="R169" s="56">
        <f>INDEX(Saturations!$G$2:$U$136,MATCH(LEFT(P$1,2)&amp;P169&amp;Q169,Saturations!$A$2:$A$136,0),MATCH(R147,Saturations!$G$1:$U$1,0))</f>
        <v>1</v>
      </c>
      <c r="S169" s="57">
        <f>INDEX(Usage!$G$2:$V$136,MATCH(LEFT(P$1,2)&amp;P169&amp;Q169,Usage!$A$2:$A$136,0),MATCH(R147,Usage!$G$1:$V$1,0))/1000000</f>
        <v>0.11847383337193608</v>
      </c>
      <c r="T169" s="36"/>
      <c r="U169" s="49" t="s">
        <v>93</v>
      </c>
      <c r="V169" s="49" t="s">
        <v>94</v>
      </c>
      <c r="W169" s="56">
        <f>INDEX(Saturations!$G$2:$U$136,MATCH(LEFT(U$1,2)&amp;U169&amp;V169,Saturations!$A$2:$A$136,0),MATCH(W147,Saturations!$G$1:$U$1,0))</f>
        <v>1</v>
      </c>
      <c r="X169" s="57">
        <f>INDEX(Usage!$G$2:$V$136,MATCH(LEFT(U$1,2)&amp;U169&amp;V169,Usage!$A$2:$A$136,0),MATCH(W147,Usage!$G$1:$V$1,0))/1000000</f>
        <v>3.8782279942247949E-2</v>
      </c>
      <c r="Y169" s="36"/>
    </row>
    <row r="170" spans="1:25" x14ac:dyDescent="0.25">
      <c r="A170" s="49" t="s">
        <v>93</v>
      </c>
      <c r="B170" s="49" t="s">
        <v>95</v>
      </c>
      <c r="C170" s="56">
        <f>INDEX(Saturations!$G$2:$U$136,MATCH(LEFT(A$1,2)&amp;A170&amp;B170,Saturations!$A$2:$A$136,0),MATCH(C147,Saturations!$G$1:$U$1,0))</f>
        <v>1</v>
      </c>
      <c r="D170" s="57">
        <f>INDEX(Usage!$G$2:$V$136,MATCH(LEFT(A$1,2)&amp;A170&amp;B170,Usage!$A$2:$A$136,0),MATCH(C147,Usage!$G$1:$V$1,0))/1000000</f>
        <v>44.271831469437821</v>
      </c>
      <c r="E170" s="36"/>
      <c r="F170" s="49" t="s">
        <v>93</v>
      </c>
      <c r="G170" s="49" t="s">
        <v>95</v>
      </c>
      <c r="H170" s="56">
        <f>INDEX(Saturations!$G$2:$U$136,MATCH(LEFT(F$1,2)&amp;F170&amp;G170,Saturations!$A$2:$A$136,0),MATCH(H147,Saturations!$G$1:$U$1,0))</f>
        <v>1</v>
      </c>
      <c r="I170" s="57">
        <f>INDEX(Usage!$G$2:$V$136,MATCH(LEFT(F$1,2)&amp;F170&amp;G170,Usage!$A$2:$A$136,0),MATCH(H147,Usage!$G$1:$V$1,0))/1000000</f>
        <v>4.7845680911309321E-3</v>
      </c>
      <c r="J170" s="36"/>
      <c r="K170" s="49" t="s">
        <v>93</v>
      </c>
      <c r="L170" s="49" t="s">
        <v>95</v>
      </c>
      <c r="M170" s="56">
        <f>INDEX(Saturations!$G$2:$U$136,MATCH(LEFT(K$1,2)&amp;K170&amp;L170,Saturations!$A$2:$A$136,0),MATCH(M147,Saturations!$G$1:$U$1,0))</f>
        <v>1</v>
      </c>
      <c r="N170" s="57">
        <f>INDEX(Usage!$G$2:$V$136,MATCH(LEFT(K$1,2)&amp;K170&amp;L170,Usage!$A$2:$A$136,0),MATCH(M147,Usage!$G$1:$V$1,0))/1000000</f>
        <v>29.243676022715594</v>
      </c>
      <c r="O170" s="36"/>
      <c r="P170" s="49" t="s">
        <v>93</v>
      </c>
      <c r="Q170" s="49" t="s">
        <v>95</v>
      </c>
      <c r="R170" s="56">
        <f>INDEX(Saturations!$G$2:$U$136,MATCH(LEFT(P$1,2)&amp;P170&amp;Q170,Saturations!$A$2:$A$136,0),MATCH(R147,Saturations!$G$1:$U$1,0))</f>
        <v>1</v>
      </c>
      <c r="S170" s="57">
        <f>INDEX(Usage!$G$2:$V$136,MATCH(LEFT(P$1,2)&amp;P170&amp;Q170,Usage!$A$2:$A$136,0),MATCH(R147,Usage!$G$1:$V$1,0))/1000000</f>
        <v>2.2041643418034617E-2</v>
      </c>
      <c r="T170" s="36"/>
      <c r="U170" s="49" t="s">
        <v>93</v>
      </c>
      <c r="V170" s="49" t="s">
        <v>95</v>
      </c>
      <c r="W170" s="56">
        <f>INDEX(Saturations!$G$2:$U$136,MATCH(LEFT(U$1,2)&amp;U170&amp;V170,Saturations!$A$2:$A$136,0),MATCH(W147,Saturations!$G$1:$U$1,0))</f>
        <v>1</v>
      </c>
      <c r="X170" s="57">
        <f>INDEX(Usage!$G$2:$V$136,MATCH(LEFT(U$1,2)&amp;U170&amp;V170,Usage!$A$2:$A$136,0),MATCH(W147,Usage!$G$1:$V$1,0))/1000000</f>
        <v>7.2153078962321777E-3</v>
      </c>
      <c r="Y170" s="36"/>
    </row>
    <row r="171" spans="1:25" x14ac:dyDescent="0.25">
      <c r="A171" s="49" t="s">
        <v>93</v>
      </c>
      <c r="B171" s="49" t="s">
        <v>96</v>
      </c>
      <c r="C171" s="56">
        <f>INDEX(Saturations!$G$2:$U$136,MATCH(LEFT(A$1,2)&amp;A171&amp;B171,Saturations!$A$2:$A$136,0),MATCH(C147,Saturations!$G$1:$U$1,0))</f>
        <v>1</v>
      </c>
      <c r="D171" s="57">
        <f>INDEX(Usage!$G$2:$V$136,MATCH(LEFT(A$1,2)&amp;A171&amp;B171,Usage!$A$2:$A$136,0),MATCH(C147,Usage!$G$1:$V$1,0))/1000000</f>
        <v>71.941726137836454</v>
      </c>
      <c r="E171" s="36"/>
      <c r="F171" s="49" t="s">
        <v>93</v>
      </c>
      <c r="G171" s="49" t="s">
        <v>96</v>
      </c>
      <c r="H171" s="56">
        <f>INDEX(Saturations!$G$2:$U$136,MATCH(LEFT(F$1,2)&amp;F171&amp;G171,Saturations!$A$2:$A$136,0),MATCH(H147,Saturations!$G$1:$U$1,0))</f>
        <v>1</v>
      </c>
      <c r="I171" s="57">
        <f>INDEX(Usage!$G$2:$V$136,MATCH(LEFT(F$1,2)&amp;F171&amp;G171,Usage!$A$2:$A$136,0),MATCH(H147,Usage!$G$1:$V$1,0))/1000000</f>
        <v>7.7749231480877647E-3</v>
      </c>
      <c r="J171" s="36"/>
      <c r="K171" s="49" t="s">
        <v>93</v>
      </c>
      <c r="L171" s="49" t="s">
        <v>96</v>
      </c>
      <c r="M171" s="56">
        <f>INDEX(Saturations!$G$2:$U$136,MATCH(LEFT(K$1,2)&amp;K171&amp;L171,Saturations!$A$2:$A$136,0),MATCH(M147,Saturations!$G$1:$U$1,0))</f>
        <v>1</v>
      </c>
      <c r="N171" s="57">
        <f>INDEX(Usage!$G$2:$V$136,MATCH(LEFT(K$1,2)&amp;K171&amp;L171,Usage!$A$2:$A$136,0),MATCH(M147,Usage!$G$1:$V$1,0))/1000000</f>
        <v>47.520973536912841</v>
      </c>
      <c r="O171" s="36"/>
      <c r="P171" s="49" t="s">
        <v>93</v>
      </c>
      <c r="Q171" s="49" t="s">
        <v>96</v>
      </c>
      <c r="R171" s="56">
        <f>INDEX(Saturations!$G$2:$U$136,MATCH(LEFT(P$1,2)&amp;P171&amp;Q171,Saturations!$A$2:$A$136,0),MATCH(R147,Saturations!$G$1:$U$1,0))</f>
        <v>1</v>
      </c>
      <c r="S171" s="57">
        <f>INDEX(Usage!$G$2:$V$136,MATCH(LEFT(P$1,2)&amp;P171&amp;Q171,Usage!$A$2:$A$136,0),MATCH(R147,Usage!$G$1:$V$1,0))/1000000</f>
        <v>3.581767055430625E-2</v>
      </c>
      <c r="T171" s="36"/>
      <c r="U171" s="49" t="s">
        <v>93</v>
      </c>
      <c r="V171" s="49" t="s">
        <v>96</v>
      </c>
      <c r="W171" s="56">
        <f>INDEX(Saturations!$G$2:$U$136,MATCH(LEFT(U$1,2)&amp;U171&amp;V171,Saturations!$A$2:$A$136,0),MATCH(W147,Saturations!$G$1:$U$1,0))</f>
        <v>1</v>
      </c>
      <c r="X171" s="57">
        <f>INDEX(Usage!$G$2:$V$136,MATCH(LEFT(U$1,2)&amp;U171&amp;V171,Usage!$A$2:$A$136,0),MATCH(W147,Usage!$G$1:$V$1,0))/1000000</f>
        <v>1.1724875331377289E-2</v>
      </c>
      <c r="Y171" s="36"/>
    </row>
    <row r="172" spans="1:25" x14ac:dyDescent="0.25">
      <c r="A172" s="49" t="s">
        <v>93</v>
      </c>
      <c r="B172" s="49" t="s">
        <v>97</v>
      </c>
      <c r="C172" s="56">
        <f>INDEX(Saturations!$G$2:$U$136,MATCH(LEFT(A$1,2)&amp;A172&amp;B172,Saturations!$A$2:$A$136,0),MATCH(C147,Saturations!$G$1:$U$1,0))</f>
        <v>1</v>
      </c>
      <c r="D172" s="57">
        <f>INDEX(Usage!$G$2:$V$136,MATCH(LEFT(A$1,2)&amp;A172&amp;B172,Usage!$A$2:$A$136,0),MATCH(C147,Usage!$G$1:$V$1,0))/1000000</f>
        <v>66.407747204156735</v>
      </c>
      <c r="E172" s="36"/>
      <c r="F172" s="49" t="s">
        <v>93</v>
      </c>
      <c r="G172" s="49" t="s">
        <v>97</v>
      </c>
      <c r="H172" s="56">
        <f>INDEX(Saturations!$G$2:$U$136,MATCH(LEFT(F$1,2)&amp;F172&amp;G172,Saturations!$A$2:$A$136,0),MATCH(H147,Saturations!$G$1:$U$1,0))</f>
        <v>1</v>
      </c>
      <c r="I172" s="57">
        <f>INDEX(Usage!$G$2:$V$136,MATCH(LEFT(F$1,2)&amp;F172&amp;G172,Usage!$A$2:$A$136,0),MATCH(H147,Usage!$G$1:$V$1,0))/1000000</f>
        <v>7.176852136696399E-3</v>
      </c>
      <c r="J172" s="36"/>
      <c r="K172" s="49" t="s">
        <v>93</v>
      </c>
      <c r="L172" s="49" t="s">
        <v>97</v>
      </c>
      <c r="M172" s="56">
        <f>INDEX(Saturations!$G$2:$U$136,MATCH(LEFT(K$1,2)&amp;K172&amp;L172,Saturations!$A$2:$A$136,0),MATCH(M147,Saturations!$G$1:$U$1,0))</f>
        <v>1</v>
      </c>
      <c r="N172" s="57">
        <f>INDEX(Usage!$G$2:$V$136,MATCH(LEFT(K$1,2)&amp;K172&amp;L172,Usage!$A$2:$A$136,0),MATCH(M147,Usage!$G$1:$V$1,0))/1000000</f>
        <v>43.865514034073392</v>
      </c>
      <c r="O172" s="36"/>
      <c r="P172" s="49" t="s">
        <v>93</v>
      </c>
      <c r="Q172" s="49" t="s">
        <v>97</v>
      </c>
      <c r="R172" s="56">
        <f>INDEX(Saturations!$G$2:$U$136,MATCH(LEFT(P$1,2)&amp;P172&amp;Q172,Saturations!$A$2:$A$136,0),MATCH(R147,Saturations!$G$1:$U$1,0))</f>
        <v>1</v>
      </c>
      <c r="S172" s="57">
        <f>INDEX(Usage!$G$2:$V$136,MATCH(LEFT(P$1,2)&amp;P172&amp;Q172,Usage!$A$2:$A$136,0),MATCH(R147,Usage!$G$1:$V$1,0))/1000000</f>
        <v>3.3062465127051931E-2</v>
      </c>
      <c r="T172" s="36"/>
      <c r="U172" s="49" t="s">
        <v>93</v>
      </c>
      <c r="V172" s="49" t="s">
        <v>97</v>
      </c>
      <c r="W172" s="56">
        <f>INDEX(Saturations!$G$2:$U$136,MATCH(LEFT(U$1,2)&amp;U172&amp;V172,Saturations!$A$2:$A$136,0),MATCH(W147,Saturations!$G$1:$U$1,0))</f>
        <v>1</v>
      </c>
      <c r="X172" s="57">
        <f>INDEX(Usage!$G$2:$V$136,MATCH(LEFT(U$1,2)&amp;U172&amp;V172,Usage!$A$2:$A$136,0),MATCH(W147,Usage!$G$1:$V$1,0))/1000000</f>
        <v>1.0822961844348267E-2</v>
      </c>
      <c r="Y172" s="36"/>
    </row>
    <row r="173" spans="1:25" x14ac:dyDescent="0.25">
      <c r="A173" s="49" t="s">
        <v>93</v>
      </c>
      <c r="B173" s="49" t="s">
        <v>98</v>
      </c>
      <c r="C173" s="56">
        <f>INDEX(Saturations!$G$2:$U$136,MATCH(LEFT(A$1,2)&amp;A173&amp;B173,Saturations!$A$2:$A$136,0),MATCH(C147,Saturations!$G$1:$U$1,0))</f>
        <v>1</v>
      </c>
      <c r="D173" s="57">
        <f>INDEX(Usage!$G$2:$V$136,MATCH(LEFT(A$1,2)&amp;A173&amp;B173,Usage!$A$2:$A$136,0),MATCH(C147,Usage!$G$1:$V$1,0))/1000000</f>
        <v>27.669894668398637</v>
      </c>
      <c r="E173" s="36"/>
      <c r="F173" s="49" t="s">
        <v>93</v>
      </c>
      <c r="G173" s="49" t="s">
        <v>98</v>
      </c>
      <c r="H173" s="56">
        <f>INDEX(Saturations!$G$2:$U$136,MATCH(LEFT(F$1,2)&amp;F173&amp;G173,Saturations!$A$2:$A$136,0),MATCH(H147,Saturations!$G$1:$U$1,0))</f>
        <v>1</v>
      </c>
      <c r="I173" s="57">
        <f>INDEX(Usage!$G$2:$V$136,MATCH(LEFT(F$1,2)&amp;F173&amp;G173,Usage!$A$2:$A$136,0),MATCH(H147,Usage!$G$1:$V$1,0))/1000000</f>
        <v>2.9903550569568326E-3</v>
      </c>
      <c r="J173" s="36"/>
      <c r="K173" s="49" t="s">
        <v>93</v>
      </c>
      <c r="L173" s="49" t="s">
        <v>98</v>
      </c>
      <c r="M173" s="56">
        <f>INDEX(Saturations!$G$2:$U$136,MATCH(LEFT(K$1,2)&amp;K173&amp;L173,Saturations!$A$2:$A$136,0),MATCH(M147,Saturations!$G$1:$U$1,0))</f>
        <v>1</v>
      </c>
      <c r="N173" s="57">
        <f>INDEX(Usage!$G$2:$V$136,MATCH(LEFT(K$1,2)&amp;K173&amp;L173,Usage!$A$2:$A$136,0),MATCH(M147,Usage!$G$1:$V$1,0))/1000000</f>
        <v>18.277297514197244</v>
      </c>
      <c r="O173" s="36"/>
      <c r="P173" s="49" t="s">
        <v>93</v>
      </c>
      <c r="Q173" s="49" t="s">
        <v>98</v>
      </c>
      <c r="R173" s="56">
        <f>INDEX(Saturations!$G$2:$U$136,MATCH(LEFT(P$1,2)&amp;P173&amp;Q173,Saturations!$A$2:$A$136,0),MATCH(R147,Saturations!$G$1:$U$1,0))</f>
        <v>1</v>
      </c>
      <c r="S173" s="57">
        <f>INDEX(Usage!$G$2:$V$136,MATCH(LEFT(P$1,2)&amp;P173&amp;Q173,Usage!$A$2:$A$136,0),MATCH(R147,Usage!$G$1:$V$1,0))/1000000</f>
        <v>1.3776027136271636E-2</v>
      </c>
      <c r="T173" s="36"/>
      <c r="U173" s="49" t="s">
        <v>93</v>
      </c>
      <c r="V173" s="49" t="s">
        <v>98</v>
      </c>
      <c r="W173" s="56">
        <f>INDEX(Saturations!$G$2:$U$136,MATCH(LEFT(U$1,2)&amp;U173&amp;V173,Saturations!$A$2:$A$136,0),MATCH(W147,Saturations!$G$1:$U$1,0))</f>
        <v>1</v>
      </c>
      <c r="X173" s="57">
        <f>INDEX(Usage!$G$2:$V$136,MATCH(LEFT(U$1,2)&amp;U173&amp;V173,Usage!$A$2:$A$136,0),MATCH(W147,Usage!$G$1:$V$1,0))/1000000</f>
        <v>4.5095674351451117E-3</v>
      </c>
      <c r="Y173" s="36"/>
    </row>
    <row r="174" spans="1:25" x14ac:dyDescent="0.25">
      <c r="A174" s="49" t="s">
        <v>99</v>
      </c>
      <c r="B174" s="49" t="s">
        <v>3</v>
      </c>
      <c r="C174" s="56">
        <f>INDEX(Saturations!$G$2:$U$136,MATCH(LEFT(A$1,2)&amp;A174&amp;B174,Saturations!$A$2:$A$136,0),MATCH(C147,Saturations!$G$1:$U$1,0))</f>
        <v>1</v>
      </c>
      <c r="D174" s="57">
        <f>INDEX(Usage!$G$2:$V$136,MATCH(LEFT(A$1,2)&amp;A174&amp;B174,Usage!$A$2:$A$136,0),MATCH(C147,Usage!$G$1:$V$1,0))/1000000</f>
        <v>18.787104903840927</v>
      </c>
      <c r="E174" s="36"/>
      <c r="F174" s="49" t="s">
        <v>99</v>
      </c>
      <c r="G174" s="49" t="s">
        <v>3</v>
      </c>
      <c r="H174" s="56">
        <f>INDEX(Saturations!$G$2:$U$136,MATCH(LEFT(F$1,2)&amp;F174&amp;G174,Saturations!$A$2:$A$136,0),MATCH(H147,Saturations!$G$1:$U$1,0))</f>
        <v>1</v>
      </c>
      <c r="I174" s="57">
        <f>INDEX(Usage!$G$2:$V$136,MATCH(LEFT(F$1,2)&amp;F174&amp;G174,Usage!$A$2:$A$136,0),MATCH(H147,Usage!$G$1:$V$1,0))/1000000</f>
        <v>3.5884260683481995E-3</v>
      </c>
      <c r="J174" s="36"/>
      <c r="K174" s="49" t="s">
        <v>99</v>
      </c>
      <c r="L174" s="49" t="s">
        <v>3</v>
      </c>
      <c r="M174" s="56">
        <f>INDEX(Saturations!$G$2:$U$136,MATCH(LEFT(K$1,2)&amp;K174&amp;L174,Saturations!$A$2:$A$136,0),MATCH(M147,Saturations!$G$1:$U$1,0))</f>
        <v>1</v>
      </c>
      <c r="N174" s="57">
        <f>INDEX(Usage!$G$2:$V$136,MATCH(LEFT(K$1,2)&amp;K174&amp;L174,Usage!$A$2:$A$136,0),MATCH(M147,Usage!$G$1:$V$1,0))/1000000</f>
        <v>12.409787238912074</v>
      </c>
      <c r="O174" s="36"/>
      <c r="P174" s="49" t="s">
        <v>99</v>
      </c>
      <c r="Q174" s="49" t="s">
        <v>3</v>
      </c>
      <c r="R174" s="56">
        <f>INDEX(Saturations!$G$2:$U$136,MATCH(LEFT(P$1,2)&amp;P174&amp;Q174,Saturations!$A$2:$A$136,0),MATCH(R147,Saturations!$G$1:$U$1,0))</f>
        <v>1</v>
      </c>
      <c r="S174" s="57">
        <f>INDEX(Usage!$G$2:$V$136,MATCH(LEFT(P$1,2)&amp;P174&amp;Q174,Usage!$A$2:$A$136,0),MATCH(R147,Usage!$G$1:$V$1,0))/1000000</f>
        <v>9.3535472421902403E-3</v>
      </c>
      <c r="T174" s="36"/>
      <c r="U174" s="49" t="s">
        <v>99</v>
      </c>
      <c r="V174" s="49" t="s">
        <v>3</v>
      </c>
      <c r="W174" s="56">
        <f>INDEX(Saturations!$G$2:$U$136,MATCH(LEFT(U$1,2)&amp;U174&amp;V174,Saturations!$A$2:$A$136,0),MATCH(W147,Saturations!$G$1:$U$1,0))</f>
        <v>1</v>
      </c>
      <c r="X174" s="57">
        <f>INDEX(Usage!$G$2:$V$136,MATCH(LEFT(U$1,2)&amp;U174&amp;V174,Usage!$A$2:$A$136,0),MATCH(W147,Usage!$G$1:$V$1,0))/1000000</f>
        <v>5.4114809221741337E-3</v>
      </c>
      <c r="Y174" s="36"/>
    </row>
    <row r="175" spans="1:25" x14ac:dyDescent="0.25">
      <c r="A175" s="49" t="s">
        <v>99</v>
      </c>
      <c r="B175" s="49" t="s">
        <v>100</v>
      </c>
      <c r="C175" s="56">
        <f>INDEX(Saturations!$G$2:$U$136,MATCH(LEFT(A$1,2)&amp;A175&amp;B175,Saturations!$A$2:$A$136,0),MATCH(C147,Saturations!$G$1:$U$1,0))</f>
        <v>1</v>
      </c>
      <c r="D175" s="57">
        <f>INDEX(Usage!$G$2:$V$136,MATCH(LEFT(A$1,2)&amp;A175&amp;B175,Usage!$A$2:$A$136,0),MATCH(C147,Usage!$G$1:$V$1,0))/1000000</f>
        <v>11.777786000554439</v>
      </c>
      <c r="E175" s="36"/>
      <c r="F175" s="49" t="s">
        <v>99</v>
      </c>
      <c r="G175" s="49" t="s">
        <v>100</v>
      </c>
      <c r="H175" s="56">
        <f>INDEX(Saturations!$G$2:$U$136,MATCH(LEFT(F$1,2)&amp;F175&amp;G175,Saturations!$A$2:$A$136,0),MATCH(H147,Saturations!$G$1:$U$1,0))</f>
        <v>1</v>
      </c>
      <c r="I175" s="57">
        <f>INDEX(Usage!$G$2:$V$136,MATCH(LEFT(F$1,2)&amp;F175&amp;G175,Usage!$A$2:$A$136,0),MATCH(H147,Usage!$G$1:$V$1,0))/1000000</f>
        <v>1.1961420227827332E-3</v>
      </c>
      <c r="J175" s="36"/>
      <c r="K175" s="49" t="s">
        <v>99</v>
      </c>
      <c r="L175" s="49" t="s">
        <v>100</v>
      </c>
      <c r="M175" s="56">
        <f>INDEX(Saturations!$G$2:$U$136,MATCH(LEFT(K$1,2)&amp;K175&amp;L175,Saturations!$A$2:$A$136,0),MATCH(M147,Saturations!$G$1:$U$1,0))</f>
        <v>1</v>
      </c>
      <c r="N175" s="57">
        <f>INDEX(Usage!$G$2:$V$136,MATCH(LEFT(K$1,2)&amp;K175&amp;L175,Usage!$A$2:$A$136,0),MATCH(M147,Usage!$G$1:$V$1,0))/1000000</f>
        <v>7.7797946602425228</v>
      </c>
      <c r="O175" s="36"/>
      <c r="P175" s="49" t="s">
        <v>99</v>
      </c>
      <c r="Q175" s="49" t="s">
        <v>100</v>
      </c>
      <c r="R175" s="56">
        <f>INDEX(Saturations!$G$2:$U$136,MATCH(LEFT(P$1,2)&amp;P175&amp;Q175,Saturations!$A$2:$A$136,0),MATCH(R147,Saturations!$G$1:$U$1,0))</f>
        <v>1</v>
      </c>
      <c r="S175" s="57">
        <f>INDEX(Usage!$G$2:$V$136,MATCH(LEFT(P$1,2)&amp;P175&amp;Q175,Usage!$A$2:$A$136,0),MATCH(R147,Usage!$G$1:$V$1,0))/1000000</f>
        <v>5.8638134150233185E-3</v>
      </c>
      <c r="T175" s="36"/>
      <c r="U175" s="49" t="s">
        <v>99</v>
      </c>
      <c r="V175" s="49" t="s">
        <v>100</v>
      </c>
      <c r="W175" s="56">
        <f>INDEX(Saturations!$G$2:$U$136,MATCH(LEFT(U$1,2)&amp;U175&amp;V175,Saturations!$A$2:$A$136,0),MATCH(W147,Saturations!$G$1:$U$1,0))</f>
        <v>1</v>
      </c>
      <c r="X175" s="57">
        <f>INDEX(Usage!$G$2:$V$136,MATCH(LEFT(U$1,2)&amp;U175&amp;V175,Usage!$A$2:$A$136,0),MATCH(W147,Usage!$G$1:$V$1,0))/1000000</f>
        <v>1.8038269740580444E-3</v>
      </c>
      <c r="Y175" s="36"/>
    </row>
    <row r="176" spans="1:25" x14ac:dyDescent="0.25">
      <c r="A176" s="49" t="s">
        <v>99</v>
      </c>
      <c r="B176" s="49" t="s">
        <v>101</v>
      </c>
      <c r="C176" s="56">
        <f>INDEX(Saturations!$G$2:$U$136,MATCH(LEFT(A$1,2)&amp;A176&amp;B176,Saturations!$A$2:$A$136,0),MATCH(C147,Saturations!$G$1:$U$1,0))</f>
        <v>1</v>
      </c>
      <c r="D176" s="57">
        <f>INDEX(Usage!$G$2:$V$136,MATCH(LEFT(A$1,2)&amp;A176&amp;B176,Usage!$A$2:$A$136,0),MATCH(C147,Usage!$G$1:$V$1,0))/1000000</f>
        <v>11.777786000554439</v>
      </c>
      <c r="E176" s="36"/>
      <c r="F176" s="49" t="s">
        <v>99</v>
      </c>
      <c r="G176" s="49" t="s">
        <v>101</v>
      </c>
      <c r="H176" s="56">
        <f>INDEX(Saturations!$G$2:$U$136,MATCH(LEFT(F$1,2)&amp;F176&amp;G176,Saturations!$A$2:$A$136,0),MATCH(H147,Saturations!$G$1:$U$1,0))</f>
        <v>1</v>
      </c>
      <c r="I176" s="57">
        <f>INDEX(Usage!$G$2:$V$136,MATCH(LEFT(F$1,2)&amp;F176&amp;G176,Usage!$A$2:$A$136,0),MATCH(H147,Usage!$G$1:$V$1,0))/1000000</f>
        <v>1.1961420227827332E-3</v>
      </c>
      <c r="J176" s="36"/>
      <c r="K176" s="49" t="s">
        <v>99</v>
      </c>
      <c r="L176" s="49" t="s">
        <v>101</v>
      </c>
      <c r="M176" s="56">
        <f>INDEX(Saturations!$G$2:$U$136,MATCH(LEFT(K$1,2)&amp;K176&amp;L176,Saturations!$A$2:$A$136,0),MATCH(M147,Saturations!$G$1:$U$1,0))</f>
        <v>1</v>
      </c>
      <c r="N176" s="57">
        <f>INDEX(Usage!$G$2:$V$136,MATCH(LEFT(K$1,2)&amp;K176&amp;L176,Usage!$A$2:$A$136,0),MATCH(M147,Usage!$G$1:$V$1,0))/1000000</f>
        <v>7.7797946602425228</v>
      </c>
      <c r="O176" s="36"/>
      <c r="P176" s="49" t="s">
        <v>99</v>
      </c>
      <c r="Q176" s="49" t="s">
        <v>101</v>
      </c>
      <c r="R176" s="56">
        <f>INDEX(Saturations!$G$2:$U$136,MATCH(LEFT(P$1,2)&amp;P176&amp;Q176,Saturations!$A$2:$A$136,0),MATCH(R147,Saturations!$G$1:$U$1,0))</f>
        <v>1</v>
      </c>
      <c r="S176" s="57">
        <f>INDEX(Usage!$G$2:$V$136,MATCH(LEFT(P$1,2)&amp;P176&amp;Q176,Usage!$A$2:$A$136,0),MATCH(R147,Usage!$G$1:$V$1,0))/1000000</f>
        <v>5.8638134150233185E-3</v>
      </c>
      <c r="T176" s="36"/>
      <c r="U176" s="49" t="s">
        <v>99</v>
      </c>
      <c r="V176" s="49" t="s">
        <v>101</v>
      </c>
      <c r="W176" s="56">
        <f>INDEX(Saturations!$G$2:$U$136,MATCH(LEFT(U$1,2)&amp;U176&amp;V176,Saturations!$A$2:$A$136,0),MATCH(W147,Saturations!$G$1:$U$1,0))</f>
        <v>1</v>
      </c>
      <c r="X176" s="57">
        <f>INDEX(Usage!$G$2:$V$136,MATCH(LEFT(U$1,2)&amp;U176&amp;V176,Usage!$A$2:$A$136,0),MATCH(W147,Usage!$G$1:$V$1,0))/1000000</f>
        <v>1.8038269740580444E-3</v>
      </c>
      <c r="Y176" s="36"/>
    </row>
    <row r="177" spans="1:25" x14ac:dyDescent="0.25">
      <c r="A177" s="49" t="s">
        <v>99</v>
      </c>
      <c r="B177" s="49" t="s">
        <v>102</v>
      </c>
      <c r="C177" s="56">
        <f>INDEX(Saturations!$G$2:$U$136,MATCH(LEFT(A$1,2)&amp;A177&amp;B177,Saturations!$A$2:$A$136,0),MATCH(C147,Saturations!$G$1:$U$1,0))</f>
        <v>1</v>
      </c>
      <c r="D177" s="57">
        <f>INDEX(Usage!$G$2:$V$136,MATCH(LEFT(A$1,2)&amp;A177&amp;B177,Usage!$A$2:$A$136,0),MATCH(C147,Usage!$G$1:$V$1,0))/1000000</f>
        <v>8.0949235259462853</v>
      </c>
      <c r="E177" s="36"/>
      <c r="F177" s="49" t="s">
        <v>99</v>
      </c>
      <c r="G177" s="49" t="s">
        <v>102</v>
      </c>
      <c r="H177" s="56">
        <f>INDEX(Saturations!$G$2:$U$136,MATCH(LEFT(F$1,2)&amp;F177&amp;G177,Saturations!$A$2:$A$136,0),MATCH(H147,Saturations!$G$1:$U$1,0))</f>
        <v>1</v>
      </c>
      <c r="I177" s="57">
        <f>INDEX(Usage!$G$2:$V$136,MATCH(LEFT(F$1,2)&amp;F177&amp;G177,Usage!$A$2:$A$136,0),MATCH(H147,Usage!$G$1:$V$1,0))/1000000</f>
        <v>8.0230028412039403E-4</v>
      </c>
      <c r="J177" s="36"/>
      <c r="K177" s="49" t="s">
        <v>99</v>
      </c>
      <c r="L177" s="49" t="s">
        <v>102</v>
      </c>
      <c r="M177" s="56">
        <f>INDEX(Saturations!$G$2:$U$136,MATCH(LEFT(K$1,2)&amp;K177&amp;L177,Saturations!$A$2:$A$136,0),MATCH(M147,Saturations!$G$1:$U$1,0))</f>
        <v>1</v>
      </c>
      <c r="N177" s="57">
        <f>INDEX(Usage!$G$2:$V$136,MATCH(LEFT(K$1,2)&amp;K177&amp;L177,Usage!$A$2:$A$136,0),MATCH(M147,Usage!$G$1:$V$1,0))/1000000</f>
        <v>5.3470866951788611</v>
      </c>
      <c r="O177" s="36"/>
      <c r="P177" s="49" t="s">
        <v>99</v>
      </c>
      <c r="Q177" s="49" t="s">
        <v>102</v>
      </c>
      <c r="R177" s="56">
        <f>INDEX(Saturations!$G$2:$U$136,MATCH(LEFT(P$1,2)&amp;P177&amp;Q177,Saturations!$A$2:$A$136,0),MATCH(R147,Saturations!$G$1:$U$1,0))</f>
        <v>1</v>
      </c>
      <c r="S177" s="57">
        <f>INDEX(Usage!$G$2:$V$136,MATCH(LEFT(P$1,2)&amp;P177&amp;Q177,Usage!$A$2:$A$136,0),MATCH(R147,Usage!$G$1:$V$1,0))/1000000</f>
        <v>4.0302244549864615E-3</v>
      </c>
      <c r="T177" s="36"/>
      <c r="U177" s="49" t="s">
        <v>99</v>
      </c>
      <c r="V177" s="49" t="s">
        <v>102</v>
      </c>
      <c r="W177" s="56">
        <f>INDEX(Saturations!$G$2:$U$136,MATCH(LEFT(U$1,2)&amp;U177&amp;V177,Saturations!$A$2:$A$136,0),MATCH(W147,Saturations!$G$1:$U$1,0))</f>
        <v>1</v>
      </c>
      <c r="X177" s="57">
        <f>INDEX(Usage!$G$2:$V$136,MATCH(LEFT(U$1,2)&amp;U177&amp;V177,Usage!$A$2:$A$136,0),MATCH(W147,Usage!$G$1:$V$1,0))/1000000</f>
        <v>1.2098988800878128E-3</v>
      </c>
      <c r="Y177" s="36"/>
    </row>
    <row r="178" spans="1:25" x14ac:dyDescent="0.25">
      <c r="A178" s="49" t="s">
        <v>99</v>
      </c>
      <c r="B178" s="49" t="s">
        <v>6</v>
      </c>
      <c r="C178" s="56">
        <f>INDEX(Saturations!$G$2:$U$136,MATCH(LEFT(A$1,2)&amp;A178&amp;B178,Saturations!$A$2:$A$136,0),MATCH(C147,Saturations!$G$1:$U$1,0))</f>
        <v>1</v>
      </c>
      <c r="D178" s="57">
        <f>INDEX(Usage!$G$2:$V$136,MATCH(LEFT(A$1,2)&amp;A178&amp;B178,Usage!$A$2:$A$136,0),MATCH(C147,Usage!$G$1:$V$1,0))/1000000</f>
        <v>3.9737225810566286</v>
      </c>
      <c r="E178" s="36"/>
      <c r="F178" s="49" t="s">
        <v>99</v>
      </c>
      <c r="G178" s="49" t="s">
        <v>6</v>
      </c>
      <c r="H178" s="56">
        <f>INDEX(Saturations!$G$2:$U$136,MATCH(LEFT(F$1,2)&amp;F178&amp;G178,Saturations!$A$2:$A$136,0),MATCH(H147,Saturations!$G$1:$U$1,0))</f>
        <v>1</v>
      </c>
      <c r="I178" s="57">
        <f>INDEX(Usage!$G$2:$V$136,MATCH(LEFT(F$1,2)&amp;F178&amp;G178,Usage!$A$2:$A$136,0),MATCH(H147,Usage!$G$1:$V$1,0))/1000000</f>
        <v>3.9384173866233922E-4</v>
      </c>
      <c r="J178" s="36"/>
      <c r="K178" s="49" t="s">
        <v>99</v>
      </c>
      <c r="L178" s="49" t="s">
        <v>6</v>
      </c>
      <c r="M178" s="56">
        <f>INDEX(Saturations!$G$2:$U$136,MATCH(LEFT(K$1,2)&amp;K178&amp;L178,Saturations!$A$2:$A$136,0),MATCH(M147,Saturations!$G$1:$U$1,0))</f>
        <v>1</v>
      </c>
      <c r="N178" s="57">
        <f>INDEX(Usage!$G$2:$V$136,MATCH(LEFT(K$1,2)&amp;K178&amp;L178,Usage!$A$2:$A$136,0),MATCH(M147,Usage!$G$1:$V$1,0))/1000000</f>
        <v>2.6248350679774779</v>
      </c>
      <c r="O178" s="36"/>
      <c r="P178" s="49" t="s">
        <v>99</v>
      </c>
      <c r="Q178" s="49" t="s">
        <v>6</v>
      </c>
      <c r="R178" s="56">
        <f>INDEX(Saturations!$G$2:$U$136,MATCH(LEFT(P$1,2)&amp;P178&amp;Q178,Saturations!$A$2:$A$136,0),MATCH(R147,Saturations!$G$1:$U$1,0))</f>
        <v>1</v>
      </c>
      <c r="S178" s="57">
        <f>INDEX(Usage!$G$2:$V$136,MATCH(LEFT(P$1,2)&amp;P178&amp;Q178,Usage!$A$2:$A$136,0),MATCH(R147,Usage!$G$1:$V$1,0))/1000000</f>
        <v>1.9783996565469978E-3</v>
      </c>
      <c r="T178" s="36"/>
      <c r="U178" s="49" t="s">
        <v>99</v>
      </c>
      <c r="V178" s="49" t="s">
        <v>6</v>
      </c>
      <c r="W178" s="56">
        <f>INDEX(Saturations!$G$2:$U$136,MATCH(LEFT(U$1,2)&amp;U178&amp;V178,Saturations!$A$2:$A$136,0),MATCH(W147,Saturations!$G$1:$U$1,0))</f>
        <v>1</v>
      </c>
      <c r="X178" s="57">
        <f>INDEX(Usage!$G$2:$V$136,MATCH(LEFT(U$1,2)&amp;U178&amp;V178,Usage!$A$2:$A$136,0),MATCH(W147,Usage!$G$1:$V$1,0))/1000000</f>
        <v>5.9392809397023185E-4</v>
      </c>
      <c r="Y178" s="36"/>
    </row>
    <row r="179" spans="1:25" ht="14.4" thickBot="1" x14ac:dyDescent="0.3">
      <c r="A179" s="49" t="s">
        <v>91</v>
      </c>
      <c r="B179" s="49" t="s">
        <v>91</v>
      </c>
      <c r="C179" s="56">
        <f>INDEX(Saturations!$G$2:$U$136,MATCH(LEFT(A$1,2)&amp;A179&amp;B179,Saturations!$A$2:$A$136,0),MATCH(C147,Saturations!$G$1:$U$1,0))</f>
        <v>1</v>
      </c>
      <c r="D179" s="57">
        <f>INDEX(Usage!$G$2:$V$136,MATCH(LEFT(A$1,2)&amp;A179&amp;B179,Usage!$A$2:$A$136,0),MATCH(C147,Usage!$G$1:$V$1,0))/1000000</f>
        <v>16.51757674929928</v>
      </c>
      <c r="E179" s="36"/>
      <c r="F179" s="49" t="s">
        <v>91</v>
      </c>
      <c r="G179" s="49" t="s">
        <v>91</v>
      </c>
      <c r="H179" s="56">
        <f>INDEX(Saturations!$G$2:$U$136,MATCH(LEFT(F$1,2)&amp;F179&amp;G179,Saturations!$A$2:$A$136,0),MATCH(H147,Saturations!$G$1:$U$1,0))</f>
        <v>0</v>
      </c>
      <c r="I179" s="57">
        <f>INDEX(Usage!$G$2:$V$136,MATCH(LEFT(F$1,2)&amp;F179&amp;G179,Usage!$A$2:$A$136,0),MATCH(H147,Usage!$G$1:$V$1,0))/1000000</f>
        <v>0</v>
      </c>
      <c r="J179" s="36"/>
      <c r="K179" s="49" t="s">
        <v>91</v>
      </c>
      <c r="L179" s="49" t="s">
        <v>91</v>
      </c>
      <c r="M179" s="56">
        <f>INDEX(Saturations!$G$2:$U$136,MATCH(LEFT(K$1,2)&amp;K179&amp;L179,Saturations!$A$2:$A$136,0),MATCH(M147,Saturations!$G$1:$U$1,0))</f>
        <v>1</v>
      </c>
      <c r="N179" s="57">
        <f>INDEX(Usage!$G$2:$V$136,MATCH(LEFT(K$1,2)&amp;K179&amp;L179,Usage!$A$2:$A$136,0),MATCH(M147,Usage!$G$1:$V$1,0))/1000000</f>
        <v>10.910654633077502</v>
      </c>
      <c r="O179" s="36"/>
      <c r="P179" s="49" t="s">
        <v>91</v>
      </c>
      <c r="Q179" s="49" t="s">
        <v>91</v>
      </c>
      <c r="R179" s="56">
        <f>INDEX(Saturations!$G$2:$U$136,MATCH(LEFT(P$1,2)&amp;P179&amp;Q179,Saturations!$A$2:$A$136,0),MATCH(R147,Saturations!$G$1:$U$1,0))</f>
        <v>1</v>
      </c>
      <c r="S179" s="57">
        <f>INDEX(Usage!$G$2:$V$136,MATCH(LEFT(P$1,2)&amp;P179&amp;Q179,Usage!$A$2:$A$136,0),MATCH(R147,Usage!$G$1:$V$1,0))/1000000</f>
        <v>8.2236158919561705E-3</v>
      </c>
      <c r="T179" s="36"/>
      <c r="U179" s="49" t="s">
        <v>91</v>
      </c>
      <c r="V179" s="49" t="s">
        <v>91</v>
      </c>
      <c r="W179" s="56">
        <f>INDEX(Saturations!$G$2:$U$136,MATCH(LEFT(U$1,2)&amp;U179&amp;V179,Saturations!$A$2:$A$136,0),MATCH(W147,Saturations!$G$1:$U$1,0))</f>
        <v>0</v>
      </c>
      <c r="X179" s="57">
        <f>INDEX(Usage!$G$2:$V$136,MATCH(LEFT(U$1,2)&amp;U179&amp;V179,Usage!$A$2:$A$136,0),MATCH(W147,Usage!$G$1:$V$1,0))/1000000</f>
        <v>0</v>
      </c>
      <c r="Y179" s="36"/>
    </row>
    <row r="180" spans="1:25" ht="15" thickTop="1" thickBot="1" x14ac:dyDescent="0.3">
      <c r="A180" s="47" t="s">
        <v>7</v>
      </c>
      <c r="B180" s="47"/>
      <c r="C180" s="47"/>
      <c r="D180" s="48">
        <f>SUM(D152:D179)</f>
        <v>554.37116964835786</v>
      </c>
      <c r="E180" s="36"/>
      <c r="F180" s="47" t="s">
        <v>7</v>
      </c>
      <c r="G180" s="47"/>
      <c r="H180" s="47"/>
      <c r="I180" s="48">
        <f>SUM(I152:I179)</f>
        <v>5.9807101139136648E-2</v>
      </c>
      <c r="J180" s="36"/>
      <c r="K180" s="47" t="s">
        <v>7</v>
      </c>
      <c r="L180" s="47"/>
      <c r="M180" s="47"/>
      <c r="N180" s="48">
        <f>SUM(N152:N179)</f>
        <v>366.18884612266402</v>
      </c>
      <c r="O180" s="36"/>
      <c r="P180" s="47" t="s">
        <v>7</v>
      </c>
      <c r="Q180" s="47"/>
      <c r="R180" s="47"/>
      <c r="S180" s="48">
        <f>SUM(S152:S179)</f>
        <v>0.2760051083737794</v>
      </c>
      <c r="T180" s="36"/>
      <c r="U180" s="47" t="s">
        <v>7</v>
      </c>
      <c r="V180" s="47"/>
      <c r="W180" s="47"/>
      <c r="X180" s="48">
        <f>SUM(X152:X179)</f>
        <v>9.0191348702902227E-2</v>
      </c>
      <c r="Y180" s="36"/>
    </row>
    <row r="181" spans="1:25" ht="14.4" thickTop="1" x14ac:dyDescent="0.25">
      <c r="E181" s="36"/>
      <c r="J181" s="36"/>
      <c r="O181" s="36"/>
      <c r="T181" s="36"/>
      <c r="Y181" s="36"/>
    </row>
    <row r="182" spans="1:25" ht="15.6" thickBot="1" x14ac:dyDescent="0.3">
      <c r="A182" s="80" t="s">
        <v>105</v>
      </c>
      <c r="B182" s="80"/>
      <c r="C182" s="80"/>
      <c r="D182" s="80"/>
      <c r="E182" s="36"/>
      <c r="F182" s="80" t="s">
        <v>105</v>
      </c>
      <c r="G182" s="80"/>
      <c r="H182" s="80"/>
      <c r="I182" s="80"/>
      <c r="J182" s="36"/>
      <c r="K182" s="80" t="s">
        <v>105</v>
      </c>
      <c r="L182" s="80"/>
      <c r="M182" s="80"/>
      <c r="N182" s="80"/>
      <c r="O182" s="36"/>
      <c r="P182" s="80" t="s">
        <v>105</v>
      </c>
      <c r="Q182" s="80"/>
      <c r="R182" s="80"/>
      <c r="S182" s="80"/>
      <c r="T182" s="36"/>
      <c r="U182" s="80" t="s">
        <v>105</v>
      </c>
      <c r="V182" s="80"/>
      <c r="W182" s="80"/>
      <c r="X182" s="80"/>
      <c r="Y182" s="36"/>
    </row>
    <row r="183" spans="1:25" ht="15.45" customHeight="1" thickTop="1" x14ac:dyDescent="0.25">
      <c r="A183" s="49"/>
      <c r="B183" s="50"/>
      <c r="C183" s="51" t="s">
        <v>13</v>
      </c>
      <c r="D183" s="49"/>
      <c r="E183" s="36"/>
      <c r="F183" s="49"/>
      <c r="G183" s="50"/>
      <c r="H183" s="51" t="s">
        <v>13</v>
      </c>
      <c r="I183" s="49"/>
      <c r="J183" s="36"/>
      <c r="K183" s="49"/>
      <c r="L183" s="50"/>
      <c r="M183" s="51" t="s">
        <v>13</v>
      </c>
      <c r="N183" s="49"/>
      <c r="O183" s="36"/>
      <c r="P183" s="49"/>
      <c r="Q183" s="50"/>
      <c r="R183" s="51" t="s">
        <v>13</v>
      </c>
      <c r="S183" s="49"/>
      <c r="T183" s="36"/>
      <c r="U183" s="49"/>
      <c r="V183" s="50"/>
      <c r="W183" s="51" t="s">
        <v>13</v>
      </c>
      <c r="X183" s="49"/>
      <c r="Y183" s="36"/>
    </row>
    <row r="184" spans="1:25" x14ac:dyDescent="0.25">
      <c r="A184" s="49"/>
      <c r="B184" s="53" t="s">
        <v>72</v>
      </c>
      <c r="C184" s="54">
        <f>INDEX('Control Totals'!$F$2:$F$76,MATCH(LEFT(A$1,2)&amp;"_"&amp;C183,'Control Totals'!$B$2:$B$76,0))</f>
        <v>331.32204872816999</v>
      </c>
      <c r="D184" s="49"/>
      <c r="E184" s="36"/>
      <c r="F184" s="49"/>
      <c r="G184" s="53" t="s">
        <v>72</v>
      </c>
      <c r="H184" s="54">
        <f>INDEX('Control Totals'!$F$2:$F$76,MATCH(LEFT(F$1,2)&amp;"_"&amp;H183,'Control Totals'!$B$2:$B$76,0))</f>
        <v>0.79222170577125184</v>
      </c>
      <c r="I184" s="49"/>
      <c r="J184" s="36"/>
      <c r="K184" s="49"/>
      <c r="L184" s="53" t="s">
        <v>72</v>
      </c>
      <c r="M184" s="54">
        <f>INDEX('Control Totals'!$F$2:$F$76,MATCH(LEFT(K$1,2)&amp;"_"&amp;M183,'Control Totals'!$B$2:$B$76,0))</f>
        <v>159.09891775704523</v>
      </c>
      <c r="N184" s="49"/>
      <c r="O184" s="36"/>
      <c r="P184" s="49"/>
      <c r="Q184" s="53" t="s">
        <v>72</v>
      </c>
      <c r="R184" s="54">
        <f>INDEX('Control Totals'!$F$2:$F$76,MATCH(LEFT(P$1,2)&amp;"_"&amp;R183,'Control Totals'!$B$2:$B$76,0))</f>
        <v>12.506907704610214</v>
      </c>
      <c r="S184" s="49"/>
      <c r="T184" s="36"/>
      <c r="U184" s="49"/>
      <c r="V184" s="53" t="s">
        <v>72</v>
      </c>
      <c r="W184" s="54">
        <f>INDEX('Control Totals'!$F$2:$F$76,MATCH(LEFT(U$1,2)&amp;"_"&amp;W183,'Control Totals'!$B$2:$B$76,0))</f>
        <v>0.31788983136194299</v>
      </c>
      <c r="X184" s="49"/>
      <c r="Y184" s="36"/>
    </row>
    <row r="185" spans="1:25" x14ac:dyDescent="0.25">
      <c r="A185" s="49"/>
      <c r="B185" s="52"/>
      <c r="C185" s="55"/>
      <c r="D185" s="49"/>
      <c r="E185" s="36"/>
      <c r="F185" s="49"/>
      <c r="G185" s="52"/>
      <c r="H185" s="55"/>
      <c r="I185" s="49"/>
      <c r="J185" s="36"/>
      <c r="K185" s="49"/>
      <c r="L185" s="52"/>
      <c r="M185" s="55"/>
      <c r="N185" s="49"/>
      <c r="O185" s="36"/>
      <c r="P185" s="49"/>
      <c r="Q185" s="52"/>
      <c r="R185" s="55"/>
      <c r="S185" s="49"/>
      <c r="T185" s="36"/>
      <c r="U185" s="49"/>
      <c r="V185" s="52"/>
      <c r="W185" s="55"/>
      <c r="X185" s="49"/>
      <c r="Y185" s="36"/>
    </row>
    <row r="186" spans="1:25" ht="14.4" thickBot="1" x14ac:dyDescent="0.3">
      <c r="A186" s="81" t="s">
        <v>92</v>
      </c>
      <c r="B186" s="81"/>
      <c r="C186" s="81"/>
      <c r="D186" s="81"/>
      <c r="E186" s="36"/>
      <c r="F186" s="81" t="s">
        <v>92</v>
      </c>
      <c r="G186" s="81"/>
      <c r="H186" s="81"/>
      <c r="I186" s="81"/>
      <c r="J186" s="36"/>
      <c r="K186" s="81" t="s">
        <v>92</v>
      </c>
      <c r="L186" s="81"/>
      <c r="M186" s="81"/>
      <c r="N186" s="81"/>
      <c r="O186" s="36"/>
      <c r="P186" s="81" t="s">
        <v>92</v>
      </c>
      <c r="Q186" s="81"/>
      <c r="R186" s="81"/>
      <c r="S186" s="81"/>
      <c r="T186" s="36"/>
      <c r="U186" s="81" t="s">
        <v>92</v>
      </c>
      <c r="V186" s="81"/>
      <c r="W186" s="81"/>
      <c r="X186" s="81"/>
      <c r="Y186" s="36"/>
    </row>
    <row r="187" spans="1:25" ht="14.4" thickTop="1" x14ac:dyDescent="0.25">
      <c r="A187" s="82" t="s">
        <v>32</v>
      </c>
      <c r="B187" s="83" t="s">
        <v>51</v>
      </c>
      <c r="C187" s="83" t="s">
        <v>73</v>
      </c>
      <c r="D187" s="41" t="s">
        <v>74</v>
      </c>
      <c r="E187" s="36"/>
      <c r="F187" s="82" t="s">
        <v>32</v>
      </c>
      <c r="G187" s="83" t="s">
        <v>51</v>
      </c>
      <c r="H187" s="83" t="s">
        <v>73</v>
      </c>
      <c r="I187" s="41" t="s">
        <v>74</v>
      </c>
      <c r="J187" s="36"/>
      <c r="K187" s="82" t="s">
        <v>32</v>
      </c>
      <c r="L187" s="83" t="s">
        <v>51</v>
      </c>
      <c r="M187" s="83" t="s">
        <v>73</v>
      </c>
      <c r="N187" s="41" t="s">
        <v>74</v>
      </c>
      <c r="O187" s="36"/>
      <c r="P187" s="82" t="s">
        <v>32</v>
      </c>
      <c r="Q187" s="83" t="s">
        <v>51</v>
      </c>
      <c r="R187" s="83" t="s">
        <v>73</v>
      </c>
      <c r="S187" s="41" t="s">
        <v>74</v>
      </c>
      <c r="T187" s="36"/>
      <c r="U187" s="82" t="s">
        <v>32</v>
      </c>
      <c r="V187" s="83" t="s">
        <v>51</v>
      </c>
      <c r="W187" s="83" t="s">
        <v>73</v>
      </c>
      <c r="X187" s="41" t="s">
        <v>74</v>
      </c>
      <c r="Y187" s="36"/>
    </row>
    <row r="188" spans="1:25" ht="14.4" thickBot="1" x14ac:dyDescent="0.3">
      <c r="A188" s="81"/>
      <c r="B188" s="84"/>
      <c r="C188" s="84"/>
      <c r="D188" s="42" t="s">
        <v>75</v>
      </c>
      <c r="E188" s="36"/>
      <c r="F188" s="81"/>
      <c r="G188" s="84"/>
      <c r="H188" s="84"/>
      <c r="I188" s="42" t="s">
        <v>75</v>
      </c>
      <c r="J188" s="36"/>
      <c r="K188" s="81"/>
      <c r="L188" s="84"/>
      <c r="M188" s="84"/>
      <c r="N188" s="42" t="s">
        <v>75</v>
      </c>
      <c r="O188" s="36"/>
      <c r="P188" s="81"/>
      <c r="Q188" s="84"/>
      <c r="R188" s="84"/>
      <c r="S188" s="42" t="s">
        <v>75</v>
      </c>
      <c r="T188" s="36"/>
      <c r="U188" s="81"/>
      <c r="V188" s="84"/>
      <c r="W188" s="84"/>
      <c r="X188" s="42" t="s">
        <v>75</v>
      </c>
      <c r="Y188" s="36"/>
    </row>
    <row r="189" spans="1:25" ht="14.4" thickTop="1" x14ac:dyDescent="0.25">
      <c r="A189" s="49" t="s">
        <v>76</v>
      </c>
      <c r="B189" s="49" t="s">
        <v>77</v>
      </c>
      <c r="C189" s="56">
        <f>INDEX(Saturations!$G$2:$U$136,MATCH(LEFT(A$1,2)&amp;A189&amp;B189,Saturations!$A$2:$A$136,0),MATCH(C183,Saturations!$G$1:$U$1,0))</f>
        <v>1.4759152205478198E-4</v>
      </c>
      <c r="D189" s="57">
        <f>INDEX(Usage!$G$2:$V$136,MATCH(LEFT(A$1,2)&amp;A189&amp;B189,Usage!$A$2:$A$136,0),MATCH(C183,Usage!$G$1:$V$1,0))/1000000</f>
        <v>4.6229384069765957E-3</v>
      </c>
      <c r="E189" s="36"/>
      <c r="F189" s="49" t="s">
        <v>76</v>
      </c>
      <c r="G189" s="49" t="s">
        <v>77</v>
      </c>
      <c r="H189" s="56">
        <f>INDEX(Saturations!$G$2:$U$136,MATCH(LEFT(F$1,2)&amp;F189&amp;G189,Saturations!$A$2:$A$136,0),MATCH(H183,Saturations!$G$1:$U$1,0))</f>
        <v>0</v>
      </c>
      <c r="I189" s="57">
        <f>INDEX(Usage!$G$2:$V$136,MATCH(LEFT(F$1,2)&amp;F189&amp;G189,Usage!$A$2:$A$136,0),MATCH(H183,Usage!$G$1:$V$1,0))/1000000</f>
        <v>0</v>
      </c>
      <c r="J189" s="36"/>
      <c r="K189" s="49" t="s">
        <v>76</v>
      </c>
      <c r="L189" s="49" t="s">
        <v>77</v>
      </c>
      <c r="M189" s="56">
        <f>INDEX(Saturations!$G$2:$U$136,MATCH(LEFT(K$1,2)&amp;K189&amp;L189,Saturations!$A$2:$A$136,0),MATCH(M183,Saturations!$G$1:$U$1,0))</f>
        <v>1.4759152205478198E-4</v>
      </c>
      <c r="N189" s="57">
        <f>INDEX(Usage!$G$2:$V$136,MATCH(LEFT(K$1,2)&amp;K189&amp;L189,Usage!$A$2:$A$136,0),MATCH(M183,Usage!$G$1:$V$1,0))/1000000</f>
        <v>2.0848834305886082E-3</v>
      </c>
      <c r="O189" s="36"/>
      <c r="P189" s="49" t="s">
        <v>76</v>
      </c>
      <c r="Q189" s="49" t="s">
        <v>77</v>
      </c>
      <c r="R189" s="56">
        <f>INDEX(Saturations!$G$2:$U$136,MATCH(LEFT(P$1,2)&amp;P189&amp;Q189,Saturations!$A$2:$A$136,0),MATCH(R183,Saturations!$G$1:$U$1,0))</f>
        <v>1.4759152205478198E-4</v>
      </c>
      <c r="S189" s="57">
        <f>INDEX(Usage!$G$2:$V$136,MATCH(LEFT(P$1,2)&amp;P189&amp;Q189,Usage!$A$2:$A$136,0),MATCH(R183,Usage!$G$1:$V$1,0))/1000000</f>
        <v>1.6721343129415885E-4</v>
      </c>
      <c r="T189" s="36"/>
      <c r="U189" s="49" t="s">
        <v>76</v>
      </c>
      <c r="V189" s="49" t="s">
        <v>77</v>
      </c>
      <c r="W189" s="56">
        <f>INDEX(Saturations!$G$2:$U$136,MATCH(LEFT(U$1,2)&amp;U189&amp;V189,Saturations!$A$2:$A$136,0),MATCH(W183,Saturations!$G$1:$U$1,0))</f>
        <v>0</v>
      </c>
      <c r="X189" s="57">
        <f>INDEX(Usage!$G$2:$V$136,MATCH(LEFT(U$1,2)&amp;U189&amp;V189,Usage!$A$2:$A$136,0),MATCH(W183,Usage!$G$1:$V$1,0))/1000000</f>
        <v>0</v>
      </c>
      <c r="Y189" s="36"/>
    </row>
    <row r="190" spans="1:25" x14ac:dyDescent="0.25">
      <c r="A190" s="49" t="s">
        <v>76</v>
      </c>
      <c r="B190" s="49" t="s">
        <v>78</v>
      </c>
      <c r="C190" s="56">
        <f>INDEX(Saturations!$G$2:$U$136,MATCH(LEFT(A$1,2)&amp;A190&amp;B190,Saturations!$A$2:$A$136,0),MATCH(C183,Saturations!$G$1:$U$1,0))</f>
        <v>0</v>
      </c>
      <c r="D190" s="57">
        <f>INDEX(Usage!$G$2:$V$136,MATCH(LEFT(A$1,2)&amp;A190&amp;B190,Usage!$A$2:$A$136,0),MATCH(C183,Usage!$G$1:$V$1,0))/1000000</f>
        <v>0</v>
      </c>
      <c r="E190" s="36"/>
      <c r="F190" s="49" t="s">
        <v>76</v>
      </c>
      <c r="G190" s="49" t="s">
        <v>78</v>
      </c>
      <c r="H190" s="56">
        <f>INDEX(Saturations!$G$2:$U$136,MATCH(LEFT(F$1,2)&amp;F190&amp;G190,Saturations!$A$2:$A$136,0),MATCH(H183,Saturations!$G$1:$U$1,0))</f>
        <v>0</v>
      </c>
      <c r="I190" s="57">
        <f>INDEX(Usage!$G$2:$V$136,MATCH(LEFT(F$1,2)&amp;F190&amp;G190,Usage!$A$2:$A$136,0),MATCH(H183,Usage!$G$1:$V$1,0))/1000000</f>
        <v>0</v>
      </c>
      <c r="J190" s="36"/>
      <c r="K190" s="49" t="s">
        <v>76</v>
      </c>
      <c r="L190" s="49" t="s">
        <v>78</v>
      </c>
      <c r="M190" s="56">
        <f>INDEX(Saturations!$G$2:$U$136,MATCH(LEFT(K$1,2)&amp;K190&amp;L190,Saturations!$A$2:$A$136,0),MATCH(M183,Saturations!$G$1:$U$1,0))</f>
        <v>0</v>
      </c>
      <c r="N190" s="57">
        <f>INDEX(Usage!$G$2:$V$136,MATCH(LEFT(K$1,2)&amp;K190&amp;L190,Usage!$A$2:$A$136,0),MATCH(M183,Usage!$G$1:$V$1,0))/1000000</f>
        <v>0</v>
      </c>
      <c r="O190" s="36"/>
      <c r="P190" s="49" t="s">
        <v>76</v>
      </c>
      <c r="Q190" s="49" t="s">
        <v>78</v>
      </c>
      <c r="R190" s="56">
        <f>INDEX(Saturations!$G$2:$U$136,MATCH(LEFT(P$1,2)&amp;P190&amp;Q190,Saturations!$A$2:$A$136,0),MATCH(R183,Saturations!$G$1:$U$1,0))</f>
        <v>0</v>
      </c>
      <c r="S190" s="57">
        <f>INDEX(Usage!$G$2:$V$136,MATCH(LEFT(P$1,2)&amp;P190&amp;Q190,Usage!$A$2:$A$136,0),MATCH(R183,Usage!$G$1:$V$1,0))/1000000</f>
        <v>0</v>
      </c>
      <c r="T190" s="36"/>
      <c r="U190" s="49" t="s">
        <v>76</v>
      </c>
      <c r="V190" s="49" t="s">
        <v>78</v>
      </c>
      <c r="W190" s="56">
        <f>INDEX(Saturations!$G$2:$U$136,MATCH(LEFT(U$1,2)&amp;U190&amp;V190,Saturations!$A$2:$A$136,0),MATCH(W183,Saturations!$G$1:$U$1,0))</f>
        <v>0</v>
      </c>
      <c r="X190" s="57">
        <f>INDEX(Usage!$G$2:$V$136,MATCH(LEFT(U$1,2)&amp;U190&amp;V190,Usage!$A$2:$A$136,0),MATCH(W183,Usage!$G$1:$V$1,0))/1000000</f>
        <v>0</v>
      </c>
      <c r="Y190" s="36"/>
    </row>
    <row r="191" spans="1:25" x14ac:dyDescent="0.25">
      <c r="A191" s="49" t="s">
        <v>76</v>
      </c>
      <c r="B191" s="49" t="s">
        <v>79</v>
      </c>
      <c r="C191" s="56">
        <f>INDEX(Saturations!$G$2:$U$136,MATCH(LEFT(A$1,2)&amp;A191&amp;B191,Saturations!$A$2:$A$136,0),MATCH(C183,Saturations!$G$1:$U$1,0))</f>
        <v>0.16480525362860432</v>
      </c>
      <c r="D191" s="57">
        <f>INDEX(Usage!$G$2:$V$136,MATCH(LEFT(A$1,2)&amp;A191&amp;B191,Usage!$A$2:$A$136,0),MATCH(C183,Usage!$G$1:$V$1,0))/1000000</f>
        <v>4.3968874835709464</v>
      </c>
      <c r="E191" s="36"/>
      <c r="F191" s="49" t="s">
        <v>76</v>
      </c>
      <c r="G191" s="49" t="s">
        <v>79</v>
      </c>
      <c r="H191" s="56">
        <f>INDEX(Saturations!$G$2:$U$136,MATCH(LEFT(F$1,2)&amp;F191&amp;G191,Saturations!$A$2:$A$136,0),MATCH(H183,Saturations!$G$1:$U$1,0))</f>
        <v>0.1966090370044333</v>
      </c>
      <c r="I191" s="57">
        <f>INDEX(Usage!$G$2:$V$136,MATCH(LEFT(F$1,2)&amp;F191&amp;G191,Usage!$A$2:$A$136,0),MATCH(H183,Usage!$G$1:$V$1,0))/1000000</f>
        <v>7.3547470491056319E-3</v>
      </c>
      <c r="J191" s="36"/>
      <c r="K191" s="49" t="s">
        <v>76</v>
      </c>
      <c r="L191" s="49" t="s">
        <v>79</v>
      </c>
      <c r="M191" s="56">
        <f>INDEX(Saturations!$G$2:$U$136,MATCH(LEFT(K$1,2)&amp;K191&amp;L191,Saturations!$A$2:$A$136,0),MATCH(M183,Saturations!$G$1:$U$1,0))</f>
        <v>0.16480525362860432</v>
      </c>
      <c r="N191" s="57">
        <f>INDEX(Usage!$G$2:$V$136,MATCH(LEFT(K$1,2)&amp;K191&amp;L191,Usage!$A$2:$A$136,0),MATCH(M183,Usage!$G$1:$V$1,0))/1000000</f>
        <v>2.2656050230459615</v>
      </c>
      <c r="O191" s="36"/>
      <c r="P191" s="49" t="s">
        <v>76</v>
      </c>
      <c r="Q191" s="49" t="s">
        <v>79</v>
      </c>
      <c r="R191" s="56">
        <f>INDEX(Saturations!$G$2:$U$136,MATCH(LEFT(P$1,2)&amp;P191&amp;Q191,Saturations!$A$2:$A$136,0),MATCH(R183,Saturations!$G$1:$U$1,0))</f>
        <v>0.16480525362860432</v>
      </c>
      <c r="S191" s="57">
        <f>INDEX(Usage!$G$2:$V$136,MATCH(LEFT(P$1,2)&amp;P191&amp;Q191,Usage!$A$2:$A$136,0),MATCH(R183,Usage!$G$1:$V$1,0))/1000000</f>
        <v>0.18086980564585772</v>
      </c>
      <c r="T191" s="36"/>
      <c r="U191" s="49" t="s">
        <v>76</v>
      </c>
      <c r="V191" s="49" t="s">
        <v>79</v>
      </c>
      <c r="W191" s="56">
        <f>INDEX(Saturations!$G$2:$U$136,MATCH(LEFT(U$1,2)&amp;U191&amp;V191,Saturations!$A$2:$A$136,0),MATCH(W183,Saturations!$G$1:$U$1,0))</f>
        <v>0.53228822217210547</v>
      </c>
      <c r="X191" s="57">
        <f>INDEX(Usage!$G$2:$V$136,MATCH(LEFT(U$1,2)&amp;U191&amp;V191,Usage!$A$2:$A$136,0),MATCH(W183,Usage!$G$1:$V$1,0))/1000000</f>
        <v>5.8652297396119164E-3</v>
      </c>
      <c r="Y191" s="36"/>
    </row>
    <row r="192" spans="1:25" x14ac:dyDescent="0.25">
      <c r="A192" s="49" t="s">
        <v>76</v>
      </c>
      <c r="B192" s="49" t="s">
        <v>80</v>
      </c>
      <c r="C192" s="56">
        <f>INDEX(Saturations!$G$2:$U$136,MATCH(LEFT(A$1,2)&amp;A192&amp;B192,Saturations!$A$2:$A$136,0),MATCH(C183,Saturations!$G$1:$U$1,0))</f>
        <v>1.9135809362286798E-2</v>
      </c>
      <c r="D192" s="57">
        <f>INDEX(Usage!$G$2:$V$136,MATCH(LEFT(A$1,2)&amp;A192&amp;B192,Usage!$A$2:$A$136,0),MATCH(C183,Usage!$G$1:$V$1,0))/1000000</f>
        <v>0.50971609002069018</v>
      </c>
      <c r="E192" s="36"/>
      <c r="F192" s="49" t="s">
        <v>76</v>
      </c>
      <c r="G192" s="49" t="s">
        <v>80</v>
      </c>
      <c r="H192" s="56">
        <f>INDEX(Saturations!$G$2:$U$136,MATCH(LEFT(F$1,2)&amp;F192&amp;G192,Saturations!$A$2:$A$136,0),MATCH(H183,Saturations!$G$1:$U$1,0))</f>
        <v>2.0766521190408303E-2</v>
      </c>
      <c r="I192" s="57">
        <f>INDEX(Usage!$G$2:$V$136,MATCH(LEFT(F$1,2)&amp;F192&amp;G192,Usage!$A$2:$A$136,0),MATCH(H183,Usage!$G$1:$V$1,0))/1000000</f>
        <v>7.7635557110584919E-4</v>
      </c>
      <c r="J192" s="36"/>
      <c r="K192" s="49" t="s">
        <v>76</v>
      </c>
      <c r="L192" s="49" t="s">
        <v>80</v>
      </c>
      <c r="M192" s="56">
        <f>INDEX(Saturations!$G$2:$U$136,MATCH(LEFT(K$1,2)&amp;K192&amp;L192,Saturations!$A$2:$A$136,0),MATCH(M183,Saturations!$G$1:$U$1,0))</f>
        <v>1.9135809362286798E-2</v>
      </c>
      <c r="N192" s="57">
        <f>INDEX(Usage!$G$2:$V$136,MATCH(LEFT(K$1,2)&amp;K192&amp;L192,Usage!$A$2:$A$136,0),MATCH(M183,Usage!$G$1:$V$1,0))/1000000</f>
        <v>0.26302032505117656</v>
      </c>
      <c r="O192" s="36"/>
      <c r="P192" s="49" t="s">
        <v>76</v>
      </c>
      <c r="Q192" s="49" t="s">
        <v>80</v>
      </c>
      <c r="R192" s="56">
        <f>INDEX(Saturations!$G$2:$U$136,MATCH(LEFT(P$1,2)&amp;P192&amp;Q192,Saturations!$A$2:$A$136,0),MATCH(R183,Saturations!$G$1:$U$1,0))</f>
        <v>1.9135809362286798E-2</v>
      </c>
      <c r="S192" s="57">
        <f>INDEX(Usage!$G$2:$V$136,MATCH(LEFT(P$1,2)&amp;P192&amp;Q192,Usage!$A$2:$A$136,0),MATCH(R183,Usage!$G$1:$V$1,0))/1000000</f>
        <v>2.0998236098607456E-2</v>
      </c>
      <c r="T192" s="36"/>
      <c r="U192" s="49" t="s">
        <v>76</v>
      </c>
      <c r="V192" s="49" t="s">
        <v>80</v>
      </c>
      <c r="W192" s="56">
        <f>INDEX(Saturations!$G$2:$U$136,MATCH(LEFT(U$1,2)&amp;U192&amp;V192,Saturations!$A$2:$A$136,0),MATCH(W183,Saturations!$G$1:$U$1,0))</f>
        <v>5.6222108675973728E-2</v>
      </c>
      <c r="X192" s="57">
        <f>INDEX(Usage!$G$2:$V$136,MATCH(LEFT(U$1,2)&amp;U192&amp;V192,Usage!$A$2:$A$136,0),MATCH(W183,Usage!$G$1:$V$1,0))/1000000</f>
        <v>6.1904170148838287E-4</v>
      </c>
      <c r="Y192" s="36"/>
    </row>
    <row r="193" spans="1:25" x14ac:dyDescent="0.25">
      <c r="A193" s="49" t="s">
        <v>76</v>
      </c>
      <c r="B193" s="49" t="s">
        <v>81</v>
      </c>
      <c r="C193" s="56">
        <f>INDEX(Saturations!$G$2:$U$136,MATCH(LEFT(A$1,2)&amp;A193&amp;B193,Saturations!$A$2:$A$136,0),MATCH(C183,Saturations!$G$1:$U$1,0))</f>
        <v>0</v>
      </c>
      <c r="D193" s="57">
        <f>INDEX(Usage!$G$2:$V$136,MATCH(LEFT(A$1,2)&amp;A193&amp;B193,Usage!$A$2:$A$136,0),MATCH(C183,Usage!$G$1:$V$1,0))/1000000</f>
        <v>0</v>
      </c>
      <c r="E193" s="36"/>
      <c r="F193" s="49" t="s">
        <v>76</v>
      </c>
      <c r="G193" s="49" t="s">
        <v>81</v>
      </c>
      <c r="H193" s="56">
        <f>INDEX(Saturations!$G$2:$U$136,MATCH(LEFT(F$1,2)&amp;F193&amp;G193,Saturations!$A$2:$A$136,0),MATCH(H183,Saturations!$G$1:$U$1,0))</f>
        <v>0</v>
      </c>
      <c r="I193" s="57">
        <f>INDEX(Usage!$G$2:$V$136,MATCH(LEFT(F$1,2)&amp;F193&amp;G193,Usage!$A$2:$A$136,0),MATCH(H183,Usage!$G$1:$V$1,0))/1000000</f>
        <v>0</v>
      </c>
      <c r="J193" s="36"/>
      <c r="K193" s="49" t="s">
        <v>76</v>
      </c>
      <c r="L193" s="49" t="s">
        <v>81</v>
      </c>
      <c r="M193" s="56">
        <f>INDEX(Saturations!$G$2:$U$136,MATCH(LEFT(K$1,2)&amp;K193&amp;L193,Saturations!$A$2:$A$136,0),MATCH(M183,Saturations!$G$1:$U$1,0))</f>
        <v>0</v>
      </c>
      <c r="N193" s="57">
        <f>INDEX(Usage!$G$2:$V$136,MATCH(LEFT(K$1,2)&amp;K193&amp;L193,Usage!$A$2:$A$136,0),MATCH(M183,Usage!$G$1:$V$1,0))/1000000</f>
        <v>0</v>
      </c>
      <c r="O193" s="36"/>
      <c r="P193" s="49" t="s">
        <v>76</v>
      </c>
      <c r="Q193" s="49" t="s">
        <v>81</v>
      </c>
      <c r="R193" s="56">
        <f>INDEX(Saturations!$G$2:$U$136,MATCH(LEFT(P$1,2)&amp;P193&amp;Q193,Saturations!$A$2:$A$136,0),MATCH(R183,Saturations!$G$1:$U$1,0))</f>
        <v>0</v>
      </c>
      <c r="S193" s="57">
        <f>INDEX(Usage!$G$2:$V$136,MATCH(LEFT(P$1,2)&amp;P193&amp;Q193,Usage!$A$2:$A$136,0),MATCH(R183,Usage!$G$1:$V$1,0))/1000000</f>
        <v>0</v>
      </c>
      <c r="T193" s="36"/>
      <c r="U193" s="49" t="s">
        <v>76</v>
      </c>
      <c r="V193" s="49" t="s">
        <v>81</v>
      </c>
      <c r="W193" s="56">
        <f>INDEX(Saturations!$G$2:$U$136,MATCH(LEFT(U$1,2)&amp;U193&amp;V193,Saturations!$A$2:$A$136,0),MATCH(W183,Saturations!$G$1:$U$1,0))</f>
        <v>0</v>
      </c>
      <c r="X193" s="57">
        <f>INDEX(Usage!$G$2:$V$136,MATCH(LEFT(U$1,2)&amp;U193&amp;V193,Usage!$A$2:$A$136,0),MATCH(W183,Usage!$G$1:$V$1,0))/1000000</f>
        <v>0</v>
      </c>
      <c r="Y193" s="36"/>
    </row>
    <row r="194" spans="1:25" x14ac:dyDescent="0.25">
      <c r="A194" s="49" t="s">
        <v>119</v>
      </c>
      <c r="B194" s="49" t="s">
        <v>82</v>
      </c>
      <c r="C194" s="56">
        <f>INDEX(Saturations!$G$2:$U$136,MATCH(LEFT(A$1,2)&amp;A194&amp;B194,Saturations!$A$2:$A$136,0),MATCH(C183,Saturations!$G$1:$U$1,0))</f>
        <v>6.2159637458538225E-2</v>
      </c>
      <c r="D194" s="57">
        <f>INDEX(Usage!$G$2:$V$136,MATCH(LEFT(A$1,2)&amp;A194&amp;B194,Usage!$A$2:$A$136,0),MATCH(C183,Usage!$G$1:$V$1,0))/1000000</f>
        <v>2.6558063017655522</v>
      </c>
      <c r="E194" s="36"/>
      <c r="F194" s="49" t="s">
        <v>119</v>
      </c>
      <c r="G194" s="49" t="s">
        <v>82</v>
      </c>
      <c r="H194" s="56">
        <f>INDEX(Saturations!$G$2:$U$136,MATCH(LEFT(F$1,2)&amp;F194&amp;G194,Saturations!$A$2:$A$136,0),MATCH(H183,Saturations!$G$1:$U$1,0))</f>
        <v>1.3372462048937401E-2</v>
      </c>
      <c r="I194" s="57">
        <f>INDEX(Usage!$G$2:$V$136,MATCH(LEFT(F$1,2)&amp;F194&amp;G194,Usage!$A$2:$A$136,0),MATCH(H183,Usage!$G$1:$V$1,0))/1000000</f>
        <v>7.9823439828024915E-4</v>
      </c>
      <c r="J194" s="36"/>
      <c r="K194" s="49" t="s">
        <v>119</v>
      </c>
      <c r="L194" s="49" t="s">
        <v>82</v>
      </c>
      <c r="M194" s="56">
        <f>INDEX(Saturations!$G$2:$U$136,MATCH(LEFT(K$1,2)&amp;K194&amp;L194,Saturations!$A$2:$A$136,0),MATCH(M183,Saturations!$G$1:$U$1,0))</f>
        <v>6.2159637458538225E-2</v>
      </c>
      <c r="N194" s="57">
        <f>INDEX(Usage!$G$2:$V$136,MATCH(LEFT(K$1,2)&amp;K194&amp;L194,Usage!$A$2:$A$136,0),MATCH(M183,Usage!$G$1:$V$1,0))/1000000</f>
        <v>0.44410570773271857</v>
      </c>
      <c r="O194" s="36"/>
      <c r="P194" s="49" t="s">
        <v>119</v>
      </c>
      <c r="Q194" s="49" t="s">
        <v>82</v>
      </c>
      <c r="R194" s="56">
        <f>INDEX(Saturations!$G$2:$U$136,MATCH(LEFT(P$1,2)&amp;P194&amp;Q194,Saturations!$A$2:$A$136,0),MATCH(R183,Saturations!$G$1:$U$1,0))</f>
        <v>6.2159637458538225E-2</v>
      </c>
      <c r="S194" s="57">
        <f>INDEX(Usage!$G$2:$V$136,MATCH(LEFT(P$1,2)&amp;P194&amp;Q194,Usage!$A$2:$A$136,0),MATCH(R183,Usage!$G$1:$V$1,0))/1000000</f>
        <v>3.3942393957486994E-2</v>
      </c>
      <c r="T194" s="36"/>
      <c r="U194" s="49" t="s">
        <v>119</v>
      </c>
      <c r="V194" s="49" t="s">
        <v>82</v>
      </c>
      <c r="W194" s="56">
        <f>INDEX(Saturations!$G$2:$U$136,MATCH(LEFT(U$1,2)&amp;U194&amp;V194,Saturations!$A$2:$A$136,0),MATCH(W183,Saturations!$G$1:$U$1,0))</f>
        <v>1.2955952227315231E-2</v>
      </c>
      <c r="X194" s="57">
        <f>INDEX(Usage!$G$2:$V$136,MATCH(LEFT(U$1,2)&amp;U194&amp;V194,Usage!$A$2:$A$136,0),MATCH(W183,Usage!$G$1:$V$1,0))/1000000</f>
        <v>1.3968192670414455E-4</v>
      </c>
      <c r="Y194" s="36"/>
    </row>
    <row r="195" spans="1:25" x14ac:dyDescent="0.25">
      <c r="A195" s="49" t="s">
        <v>119</v>
      </c>
      <c r="B195" s="49" t="s">
        <v>83</v>
      </c>
      <c r="C195" s="56">
        <f>INDEX(Saturations!$G$2:$U$136,MATCH(LEFT(A$1,2)&amp;A195&amp;B195,Saturations!$A$2:$A$136,0),MATCH(C183,Saturations!$G$1:$U$1,0))</f>
        <v>9.6886191762878375E-3</v>
      </c>
      <c r="D195" s="57">
        <f>INDEX(Usage!$G$2:$V$136,MATCH(LEFT(A$1,2)&amp;A195&amp;B195,Usage!$A$2:$A$136,0),MATCH(C183,Usage!$G$1:$V$1,0))/1000000</f>
        <v>0.3942398409403452</v>
      </c>
      <c r="E195" s="36"/>
      <c r="F195" s="49" t="s">
        <v>119</v>
      </c>
      <c r="G195" s="49" t="s">
        <v>83</v>
      </c>
      <c r="H195" s="56">
        <f>INDEX(Saturations!$G$2:$U$136,MATCH(LEFT(F$1,2)&amp;F195&amp;G195,Saturations!$A$2:$A$136,0),MATCH(H183,Saturations!$G$1:$U$1,0))</f>
        <v>7.2331527825719805E-2</v>
      </c>
      <c r="I195" s="57">
        <f>INDEX(Usage!$G$2:$V$136,MATCH(LEFT(F$1,2)&amp;F195&amp;G195,Usage!$A$2:$A$136,0),MATCH(H183,Usage!$G$1:$V$1,0))/1000000</f>
        <v>4.1120406982904992E-3</v>
      </c>
      <c r="J195" s="36"/>
      <c r="K195" s="49" t="s">
        <v>119</v>
      </c>
      <c r="L195" s="49" t="s">
        <v>83</v>
      </c>
      <c r="M195" s="56">
        <f>INDEX(Saturations!$G$2:$U$136,MATCH(LEFT(K$1,2)&amp;K195&amp;L195,Saturations!$A$2:$A$136,0),MATCH(M183,Saturations!$G$1:$U$1,0))</f>
        <v>9.6886191762878375E-3</v>
      </c>
      <c r="N195" s="57">
        <f>INDEX(Usage!$G$2:$V$136,MATCH(LEFT(K$1,2)&amp;K195&amp;L195,Usage!$A$2:$A$136,0),MATCH(M183,Usage!$G$1:$V$1,0))/1000000</f>
        <v>6.5925050129165011E-2</v>
      </c>
      <c r="O195" s="36"/>
      <c r="P195" s="49" t="s">
        <v>119</v>
      </c>
      <c r="Q195" s="49" t="s">
        <v>83</v>
      </c>
      <c r="R195" s="56">
        <f>INDEX(Saturations!$G$2:$U$136,MATCH(LEFT(P$1,2)&amp;P195&amp;Q195,Saturations!$A$2:$A$136,0),MATCH(R183,Saturations!$G$1:$U$1,0))</f>
        <v>9.6886191762878375E-3</v>
      </c>
      <c r="S195" s="57">
        <f>INDEX(Usage!$G$2:$V$136,MATCH(LEFT(P$1,2)&amp;P195&amp;Q195,Usage!$A$2:$A$136,0),MATCH(R183,Usage!$G$1:$V$1,0))/1000000</f>
        <v>5.0385617302129166E-3</v>
      </c>
      <c r="T195" s="36"/>
      <c r="U195" s="49" t="s">
        <v>119</v>
      </c>
      <c r="V195" s="49" t="s">
        <v>83</v>
      </c>
      <c r="W195" s="56">
        <f>INDEX(Saturations!$G$2:$U$136,MATCH(LEFT(U$1,2)&amp;U195&amp;V195,Saturations!$A$2:$A$136,0),MATCH(W183,Saturations!$G$1:$U$1,0))</f>
        <v>7.0078629919403182E-2</v>
      </c>
      <c r="X195" s="57">
        <f>INDEX(Usage!$G$2:$V$136,MATCH(LEFT(U$1,2)&amp;U195&amp;V195,Usage!$A$2:$A$136,0),MATCH(W183,Usage!$G$1:$V$1,0))/1000000</f>
        <v>7.1956028036443615E-4</v>
      </c>
      <c r="Y195" s="36"/>
    </row>
    <row r="196" spans="1:25" x14ac:dyDescent="0.25">
      <c r="A196" s="49" t="s">
        <v>119</v>
      </c>
      <c r="B196" s="49" t="s">
        <v>80</v>
      </c>
      <c r="C196" s="56">
        <f>INDEX(Saturations!$G$2:$U$136,MATCH(LEFT(A$1,2)&amp;A196&amp;B196,Saturations!$A$2:$A$136,0),MATCH(C183,Saturations!$G$1:$U$1,0))</f>
        <v>1.9135809362286798E-2</v>
      </c>
      <c r="D196" s="57">
        <f>INDEX(Usage!$G$2:$V$136,MATCH(LEFT(A$1,2)&amp;A196&amp;B196,Usage!$A$2:$A$136,0),MATCH(C183,Usage!$G$1:$V$1,0))/1000000</f>
        <v>0.66386284291784592</v>
      </c>
      <c r="E196" s="36"/>
      <c r="F196" s="49" t="s">
        <v>119</v>
      </c>
      <c r="G196" s="49" t="s">
        <v>80</v>
      </c>
      <c r="H196" s="56">
        <f>INDEX(Saturations!$G$2:$U$136,MATCH(LEFT(F$1,2)&amp;F196&amp;G196,Saturations!$A$2:$A$136,0),MATCH(H183,Saturations!$G$1:$U$1,0))</f>
        <v>2.0766521190408303E-2</v>
      </c>
      <c r="I196" s="57">
        <f>INDEX(Usage!$G$2:$V$136,MATCH(LEFT(F$1,2)&amp;F196&amp;G196,Usage!$A$2:$A$136,0),MATCH(H183,Usage!$G$1:$V$1,0))/1000000</f>
        <v>1.0543768840221227E-3</v>
      </c>
      <c r="J196" s="36"/>
      <c r="K196" s="49" t="s">
        <v>119</v>
      </c>
      <c r="L196" s="49" t="s">
        <v>80</v>
      </c>
      <c r="M196" s="56">
        <f>INDEX(Saturations!$G$2:$U$136,MATCH(LEFT(K$1,2)&amp;K196&amp;L196,Saturations!$A$2:$A$136,0),MATCH(M183,Saturations!$G$1:$U$1,0))</f>
        <v>1.9135809362286798E-2</v>
      </c>
      <c r="N196" s="57">
        <f>INDEX(Usage!$G$2:$V$136,MATCH(LEFT(K$1,2)&amp;K196&amp;L196,Usage!$A$2:$A$136,0),MATCH(M183,Usage!$G$1:$V$1,0))/1000000</f>
        <v>0.12422295208319477</v>
      </c>
      <c r="O196" s="36"/>
      <c r="P196" s="49" t="s">
        <v>119</v>
      </c>
      <c r="Q196" s="49" t="s">
        <v>80</v>
      </c>
      <c r="R196" s="56">
        <f>INDEX(Saturations!$G$2:$U$136,MATCH(LEFT(P$1,2)&amp;P196&amp;Q196,Saturations!$A$2:$A$136,0),MATCH(R183,Saturations!$G$1:$U$1,0))</f>
        <v>1.9135809362286798E-2</v>
      </c>
      <c r="S196" s="57">
        <f>INDEX(Usage!$G$2:$V$136,MATCH(LEFT(P$1,2)&amp;P196&amp;Q196,Usage!$A$2:$A$136,0),MATCH(R183,Usage!$G$1:$V$1,0))/1000000</f>
        <v>9.6135885147912506E-3</v>
      </c>
      <c r="T196" s="36"/>
      <c r="U196" s="49" t="s">
        <v>119</v>
      </c>
      <c r="V196" s="49" t="s">
        <v>80</v>
      </c>
      <c r="W196" s="56">
        <f>INDEX(Saturations!$G$2:$U$136,MATCH(LEFT(U$1,2)&amp;U196&amp;V196,Saturations!$A$2:$A$136,0),MATCH(W183,Saturations!$G$1:$U$1,0))</f>
        <v>5.6222108675973728E-2</v>
      </c>
      <c r="X196" s="57">
        <f>INDEX(Usage!$G$2:$V$136,MATCH(LEFT(U$1,2)&amp;U196&amp;V196,Usage!$A$2:$A$136,0),MATCH(W183,Usage!$G$1:$V$1,0))/1000000</f>
        <v>5.024609838197308E-4</v>
      </c>
      <c r="Y196" s="36"/>
    </row>
    <row r="197" spans="1:25" x14ac:dyDescent="0.25">
      <c r="A197" s="49" t="s">
        <v>119</v>
      </c>
      <c r="B197" s="49" t="s">
        <v>81</v>
      </c>
      <c r="C197" s="56">
        <f>INDEX(Saturations!$G$2:$U$136,MATCH(LEFT(A$1,2)&amp;A197&amp;B197,Saturations!$A$2:$A$136,0),MATCH(C183,Saturations!$G$1:$U$1,0))</f>
        <v>0</v>
      </c>
      <c r="D197" s="57">
        <f>INDEX(Usage!$G$2:$V$136,MATCH(LEFT(A$1,2)&amp;A197&amp;B197,Usage!$A$2:$A$136,0),MATCH(C183,Usage!$G$1:$V$1,0))/1000000</f>
        <v>0</v>
      </c>
      <c r="E197" s="36"/>
      <c r="F197" s="49" t="s">
        <v>119</v>
      </c>
      <c r="G197" s="49" t="s">
        <v>81</v>
      </c>
      <c r="H197" s="56">
        <f>INDEX(Saturations!$G$2:$U$136,MATCH(LEFT(F$1,2)&amp;F197&amp;G197,Saturations!$A$2:$A$136,0),MATCH(H183,Saturations!$G$1:$U$1,0))</f>
        <v>0</v>
      </c>
      <c r="I197" s="57">
        <f>INDEX(Usage!$G$2:$V$136,MATCH(LEFT(F$1,2)&amp;F197&amp;G197,Usage!$A$2:$A$136,0),MATCH(H183,Usage!$G$1:$V$1,0))/1000000</f>
        <v>0</v>
      </c>
      <c r="J197" s="36"/>
      <c r="K197" s="49" t="s">
        <v>119</v>
      </c>
      <c r="L197" s="49" t="s">
        <v>81</v>
      </c>
      <c r="M197" s="56">
        <f>INDEX(Saturations!$G$2:$U$136,MATCH(LEFT(K$1,2)&amp;K197&amp;L197,Saturations!$A$2:$A$136,0),MATCH(M183,Saturations!$G$1:$U$1,0))</f>
        <v>0</v>
      </c>
      <c r="N197" s="57">
        <f>INDEX(Usage!$G$2:$V$136,MATCH(LEFT(K$1,2)&amp;K197&amp;L197,Usage!$A$2:$A$136,0),MATCH(M183,Usage!$G$1:$V$1,0))/1000000</f>
        <v>0</v>
      </c>
      <c r="O197" s="36"/>
      <c r="P197" s="49" t="s">
        <v>119</v>
      </c>
      <c r="Q197" s="49" t="s">
        <v>81</v>
      </c>
      <c r="R197" s="56">
        <f>INDEX(Saturations!$G$2:$U$136,MATCH(LEFT(P$1,2)&amp;P197&amp;Q197,Saturations!$A$2:$A$136,0),MATCH(R183,Saturations!$G$1:$U$1,0))</f>
        <v>0</v>
      </c>
      <c r="S197" s="57">
        <f>INDEX(Usage!$G$2:$V$136,MATCH(LEFT(P$1,2)&amp;P197&amp;Q197,Usage!$A$2:$A$136,0),MATCH(R183,Usage!$G$1:$V$1,0))/1000000</f>
        <v>0</v>
      </c>
      <c r="T197" s="36"/>
      <c r="U197" s="49" t="s">
        <v>119</v>
      </c>
      <c r="V197" s="49" t="s">
        <v>81</v>
      </c>
      <c r="W197" s="56">
        <f>INDEX(Saturations!$G$2:$U$136,MATCH(LEFT(U$1,2)&amp;U197&amp;V197,Saturations!$A$2:$A$136,0),MATCH(W183,Saturations!$G$1:$U$1,0))</f>
        <v>0</v>
      </c>
      <c r="X197" s="57">
        <f>INDEX(Usage!$G$2:$V$136,MATCH(LEFT(U$1,2)&amp;U197&amp;V197,Usage!$A$2:$A$136,0),MATCH(W183,Usage!$G$1:$V$1,0))/1000000</f>
        <v>0</v>
      </c>
      <c r="Y197" s="36"/>
    </row>
    <row r="198" spans="1:25" x14ac:dyDescent="0.25">
      <c r="A198" s="49" t="s">
        <v>84</v>
      </c>
      <c r="B198" s="49" t="s">
        <v>84</v>
      </c>
      <c r="C198" s="56">
        <f>INDEX(Saturations!$G$2:$U$136,MATCH(LEFT(A$1,2)&amp;A198&amp;B198,Saturations!$A$2:$A$136,0),MATCH(C183,Saturations!$G$1:$U$1,0))</f>
        <v>1</v>
      </c>
      <c r="D198" s="57">
        <f>INDEX(Usage!$G$2:$V$136,MATCH(LEFT(A$1,2)&amp;A198&amp;B198,Usage!$A$2:$A$136,0),MATCH(C183,Usage!$G$1:$V$1,0))/1000000</f>
        <v>11.714208578790503</v>
      </c>
      <c r="E198" s="36"/>
      <c r="F198" s="49" t="s">
        <v>84</v>
      </c>
      <c r="G198" s="49" t="s">
        <v>84</v>
      </c>
      <c r="H198" s="56">
        <f>INDEX(Saturations!$G$2:$U$136,MATCH(LEFT(F$1,2)&amp;F198&amp;G198,Saturations!$A$2:$A$136,0),MATCH(H183,Saturations!$G$1:$U$1,0))</f>
        <v>1</v>
      </c>
      <c r="I198" s="57">
        <f>INDEX(Usage!$G$2:$V$136,MATCH(LEFT(F$1,2)&amp;F198&amp;G198,Usage!$A$2:$A$136,0),MATCH(H183,Usage!$G$1:$V$1,0))/1000000</f>
        <v>1.7593113630045724E-2</v>
      </c>
      <c r="J198" s="36"/>
      <c r="K198" s="49" t="s">
        <v>84</v>
      </c>
      <c r="L198" s="49" t="s">
        <v>84</v>
      </c>
      <c r="M198" s="56">
        <f>INDEX(Saturations!$G$2:$U$136,MATCH(LEFT(K$1,2)&amp;K198&amp;L198,Saturations!$A$2:$A$136,0),MATCH(M183,Saturations!$G$1:$U$1,0))</f>
        <v>1</v>
      </c>
      <c r="N198" s="57">
        <f>INDEX(Usage!$G$2:$V$136,MATCH(LEFT(K$1,2)&amp;K198&amp;L198,Usage!$A$2:$A$136,0),MATCH(M183,Usage!$G$1:$V$1,0))/1000000</f>
        <v>6.6018706017373656</v>
      </c>
      <c r="O198" s="36"/>
      <c r="P198" s="49" t="s">
        <v>84</v>
      </c>
      <c r="Q198" s="49" t="s">
        <v>84</v>
      </c>
      <c r="R198" s="56">
        <f>INDEX(Saturations!$G$2:$U$136,MATCH(LEFT(P$1,2)&amp;P198&amp;Q198,Saturations!$A$2:$A$136,0),MATCH(R183,Saturations!$G$1:$U$1,0))</f>
        <v>1</v>
      </c>
      <c r="S198" s="57">
        <f>INDEX(Usage!$G$2:$V$136,MATCH(LEFT(P$1,2)&amp;P198&amp;Q198,Usage!$A$2:$A$136,0),MATCH(R183,Usage!$G$1:$V$1,0))/1000000</f>
        <v>0.51714976770003829</v>
      </c>
      <c r="T198" s="36"/>
      <c r="U198" s="49" t="s">
        <v>84</v>
      </c>
      <c r="V198" s="49" t="s">
        <v>84</v>
      </c>
      <c r="W198" s="56">
        <f>INDEX(Saturations!$G$2:$U$136,MATCH(LEFT(U$1,2)&amp;U198&amp;V198,Saturations!$A$2:$A$136,0),MATCH(W183,Saturations!$G$1:$U$1,0))</f>
        <v>1</v>
      </c>
      <c r="X198" s="57">
        <f>INDEX(Usage!$G$2:$V$136,MATCH(LEFT(U$1,2)&amp;U198&amp;V198,Usage!$A$2:$A$136,0),MATCH(W183,Usage!$G$1:$V$1,0))/1000000</f>
        <v>4.8696186224891072E-3</v>
      </c>
      <c r="Y198" s="36"/>
    </row>
    <row r="199" spans="1:25" x14ac:dyDescent="0.25">
      <c r="A199" s="49" t="s">
        <v>85</v>
      </c>
      <c r="B199" s="49" t="s">
        <v>86</v>
      </c>
      <c r="C199" s="56">
        <f>INDEX(Saturations!$G$2:$U$136,MATCH(LEFT(A$1,2)&amp;A199&amp;B199,Saturations!$A$2:$A$136,0),MATCH(C183,Saturations!$G$1:$U$1,0))</f>
        <v>1</v>
      </c>
      <c r="D199" s="57">
        <f>INDEX(Usage!$G$2:$V$136,MATCH(LEFT(A$1,2)&amp;A199&amp;B199,Usage!$A$2:$A$136,0),MATCH(C183,Usage!$G$1:$V$1,0))/1000000</f>
        <v>1.0024422365205914</v>
      </c>
      <c r="E199" s="36"/>
      <c r="F199" s="49" t="s">
        <v>85</v>
      </c>
      <c r="G199" s="49" t="s">
        <v>86</v>
      </c>
      <c r="H199" s="56">
        <f>INDEX(Saturations!$G$2:$U$136,MATCH(LEFT(F$1,2)&amp;F199&amp;G199,Saturations!$A$2:$A$136,0),MATCH(H183,Saturations!$G$1:$U$1,0))</f>
        <v>1</v>
      </c>
      <c r="I199" s="57">
        <f>INDEX(Usage!$G$2:$V$136,MATCH(LEFT(F$1,2)&amp;F199&amp;G199,Usage!$A$2:$A$136,0),MATCH(H183,Usage!$G$1:$V$1,0))/1000000</f>
        <v>1.4407272944100284E-3</v>
      </c>
      <c r="J199" s="36"/>
      <c r="K199" s="49" t="s">
        <v>85</v>
      </c>
      <c r="L199" s="49" t="s">
        <v>86</v>
      </c>
      <c r="M199" s="56">
        <f>INDEX(Saturations!$G$2:$U$136,MATCH(LEFT(K$1,2)&amp;K199&amp;L199,Saturations!$A$2:$A$136,0),MATCH(M183,Saturations!$G$1:$U$1,0))</f>
        <v>1</v>
      </c>
      <c r="N199" s="57">
        <f>INDEX(Usage!$G$2:$V$136,MATCH(LEFT(K$1,2)&amp;K199&amp;L199,Usage!$A$2:$A$136,0),MATCH(M183,Usage!$G$1:$V$1,0))/1000000</f>
        <v>0.45239393091760488</v>
      </c>
      <c r="O199" s="36"/>
      <c r="P199" s="49" t="s">
        <v>85</v>
      </c>
      <c r="Q199" s="49" t="s">
        <v>86</v>
      </c>
      <c r="R199" s="56">
        <f>INDEX(Saturations!$G$2:$U$136,MATCH(LEFT(P$1,2)&amp;P199&amp;Q199,Saturations!$A$2:$A$136,0),MATCH(R183,Saturations!$G$1:$U$1,0))</f>
        <v>1</v>
      </c>
      <c r="S199" s="57">
        <f>INDEX(Usage!$G$2:$V$136,MATCH(LEFT(P$1,2)&amp;P199&amp;Q199,Usage!$A$2:$A$136,0),MATCH(R183,Usage!$G$1:$V$1,0))/1000000</f>
        <v>3.7840682742042046E-2</v>
      </c>
      <c r="T199" s="36"/>
      <c r="U199" s="49" t="s">
        <v>85</v>
      </c>
      <c r="V199" s="49" t="s">
        <v>86</v>
      </c>
      <c r="W199" s="56">
        <f>INDEX(Saturations!$G$2:$U$136,MATCH(LEFT(U$1,2)&amp;U199&amp;V199,Saturations!$A$2:$A$136,0),MATCH(W183,Saturations!$G$1:$U$1,0))</f>
        <v>1</v>
      </c>
      <c r="X199" s="57">
        <f>INDEX(Usage!$G$2:$V$136,MATCH(LEFT(U$1,2)&amp;U199&amp;V199,Usage!$A$2:$A$136,0),MATCH(W183,Usage!$G$1:$V$1,0))/1000000</f>
        <v>5.781115984605376E-4</v>
      </c>
      <c r="Y199" s="36"/>
    </row>
    <row r="200" spans="1:25" x14ac:dyDescent="0.25">
      <c r="A200" s="49" t="s">
        <v>85</v>
      </c>
      <c r="B200" s="49" t="s">
        <v>87</v>
      </c>
      <c r="C200" s="56">
        <f>INDEX(Saturations!$G$2:$U$136,MATCH(LEFT(A$1,2)&amp;A200&amp;B200,Saturations!$A$2:$A$136,0),MATCH(C183,Saturations!$G$1:$U$1,0))</f>
        <v>1</v>
      </c>
      <c r="D200" s="57">
        <f>INDEX(Usage!$G$2:$V$136,MATCH(LEFT(A$1,2)&amp;A200&amp;B200,Usage!$A$2:$A$136,0),MATCH(C183,Usage!$G$1:$V$1,0))/1000000</f>
        <v>6.0856896593190859</v>
      </c>
      <c r="E200" s="36"/>
      <c r="F200" s="49" t="s">
        <v>85</v>
      </c>
      <c r="G200" s="49" t="s">
        <v>87</v>
      </c>
      <c r="H200" s="56">
        <f>INDEX(Saturations!$G$2:$U$136,MATCH(LEFT(F$1,2)&amp;F200&amp;G200,Saturations!$A$2:$A$136,0),MATCH(H183,Saturations!$G$1:$U$1,0))</f>
        <v>1</v>
      </c>
      <c r="I200" s="57">
        <f>INDEX(Usage!$G$2:$V$136,MATCH(LEFT(F$1,2)&amp;F200&amp;G200,Usage!$A$2:$A$136,0),MATCH(H183,Usage!$G$1:$V$1,0))/1000000</f>
        <v>8.7464582776583446E-3</v>
      </c>
      <c r="J200" s="36"/>
      <c r="K200" s="49" t="s">
        <v>85</v>
      </c>
      <c r="L200" s="49" t="s">
        <v>87</v>
      </c>
      <c r="M200" s="56">
        <f>INDEX(Saturations!$G$2:$U$136,MATCH(LEFT(K$1,2)&amp;K200&amp;L200,Saturations!$A$2:$A$136,0),MATCH(M183,Saturations!$G$1:$U$1,0))</f>
        <v>1</v>
      </c>
      <c r="N200" s="57">
        <f>INDEX(Usage!$G$2:$V$136,MATCH(LEFT(K$1,2)&amp;K200&amp;L200,Usage!$A$2:$A$136,0),MATCH(M183,Usage!$G$1:$V$1,0))/1000000</f>
        <v>2.7464216560546202</v>
      </c>
      <c r="O200" s="36"/>
      <c r="P200" s="49" t="s">
        <v>85</v>
      </c>
      <c r="Q200" s="49" t="s">
        <v>87</v>
      </c>
      <c r="R200" s="56">
        <f>INDEX(Saturations!$G$2:$U$136,MATCH(LEFT(P$1,2)&amp;P200&amp;Q200,Saturations!$A$2:$A$136,0),MATCH(R183,Saturations!$G$1:$U$1,0))</f>
        <v>1</v>
      </c>
      <c r="S200" s="57">
        <f>INDEX(Usage!$G$2:$V$136,MATCH(LEFT(P$1,2)&amp;P200&amp;Q200,Usage!$A$2:$A$136,0),MATCH(R183,Usage!$G$1:$V$1,0))/1000000</f>
        <v>0.22972560739672021</v>
      </c>
      <c r="T200" s="36"/>
      <c r="U200" s="49" t="s">
        <v>85</v>
      </c>
      <c r="V200" s="49" t="s">
        <v>87</v>
      </c>
      <c r="W200" s="56">
        <f>INDEX(Saturations!$G$2:$U$136,MATCH(LEFT(U$1,2)&amp;U200&amp;V200,Saturations!$A$2:$A$136,0),MATCH(W183,Saturations!$G$1:$U$1,0))</f>
        <v>1</v>
      </c>
      <c r="X200" s="57">
        <f>INDEX(Usage!$G$2:$V$136,MATCH(LEFT(U$1,2)&amp;U200&amp;V200,Usage!$A$2:$A$136,0),MATCH(W183,Usage!$G$1:$V$1,0))/1000000</f>
        <v>3.5096364144583327E-3</v>
      </c>
      <c r="Y200" s="36"/>
    </row>
    <row r="201" spans="1:25" x14ac:dyDescent="0.25">
      <c r="A201" s="49" t="s">
        <v>85</v>
      </c>
      <c r="B201" s="49" t="s">
        <v>88</v>
      </c>
      <c r="C201" s="56">
        <f>INDEX(Saturations!$G$2:$U$136,MATCH(LEFT(A$1,2)&amp;A201&amp;B201,Saturations!$A$2:$A$136,0),MATCH(C183,Saturations!$G$1:$U$1,0))</f>
        <v>1</v>
      </c>
      <c r="D201" s="57">
        <f>INDEX(Usage!$G$2:$V$136,MATCH(LEFT(A$1,2)&amp;A201&amp;B201,Usage!$A$2:$A$136,0),MATCH(C183,Usage!$G$1:$V$1,0))/1000000</f>
        <v>3.2870440722046164</v>
      </c>
      <c r="E201" s="36"/>
      <c r="F201" s="49" t="s">
        <v>85</v>
      </c>
      <c r="G201" s="49" t="s">
        <v>88</v>
      </c>
      <c r="H201" s="56">
        <f>INDEX(Saturations!$G$2:$U$136,MATCH(LEFT(F$1,2)&amp;F201&amp;G201,Saturations!$A$2:$A$136,0),MATCH(H183,Saturations!$G$1:$U$1,0))</f>
        <v>1</v>
      </c>
      <c r="I201" s="57">
        <f>INDEX(Usage!$G$2:$V$136,MATCH(LEFT(F$1,2)&amp;F201&amp;G201,Usage!$A$2:$A$136,0),MATCH(H183,Usage!$G$1:$V$1,0))/1000000</f>
        <v>4.72419650751278E-3</v>
      </c>
      <c r="J201" s="36"/>
      <c r="K201" s="49" t="s">
        <v>85</v>
      </c>
      <c r="L201" s="49" t="s">
        <v>88</v>
      </c>
      <c r="M201" s="56">
        <f>INDEX(Saturations!$G$2:$U$136,MATCH(LEFT(K$1,2)&amp;K201&amp;L201,Saturations!$A$2:$A$136,0),MATCH(M183,Saturations!$G$1:$U$1,0))</f>
        <v>1</v>
      </c>
      <c r="N201" s="57">
        <f>INDEX(Usage!$G$2:$V$136,MATCH(LEFT(K$1,2)&amp;K201&amp;L201,Usage!$A$2:$A$136,0),MATCH(M183,Usage!$G$1:$V$1,0))/1000000</f>
        <v>1.4834159363490778</v>
      </c>
      <c r="O201" s="36"/>
      <c r="P201" s="49" t="s">
        <v>85</v>
      </c>
      <c r="Q201" s="49" t="s">
        <v>88</v>
      </c>
      <c r="R201" s="56">
        <f>INDEX(Saturations!$G$2:$U$136,MATCH(LEFT(P$1,2)&amp;P201&amp;Q201,Saturations!$A$2:$A$136,0),MATCH(R183,Saturations!$G$1:$U$1,0))</f>
        <v>1</v>
      </c>
      <c r="S201" s="57">
        <f>INDEX(Usage!$G$2:$V$136,MATCH(LEFT(P$1,2)&amp;P201&amp;Q201,Usage!$A$2:$A$136,0),MATCH(R183,Usage!$G$1:$V$1,0))/1000000</f>
        <v>0.1240809568510732</v>
      </c>
      <c r="T201" s="36"/>
      <c r="U201" s="49" t="s">
        <v>85</v>
      </c>
      <c r="V201" s="49" t="s">
        <v>88</v>
      </c>
      <c r="W201" s="56">
        <f>INDEX(Saturations!$G$2:$U$136,MATCH(LEFT(U$1,2)&amp;U201&amp;V201,Saturations!$A$2:$A$136,0),MATCH(W183,Saturations!$G$1:$U$1,0))</f>
        <v>1</v>
      </c>
      <c r="X201" s="57">
        <f>INDEX(Usage!$G$2:$V$136,MATCH(LEFT(U$1,2)&amp;U201&amp;V201,Usage!$A$2:$A$136,0),MATCH(W183,Usage!$G$1:$V$1,0))/1000000</f>
        <v>1.8956486803550715E-3</v>
      </c>
      <c r="Y201" s="36"/>
    </row>
    <row r="202" spans="1:25" x14ac:dyDescent="0.25">
      <c r="A202" s="49" t="s">
        <v>89</v>
      </c>
      <c r="B202" s="49" t="s">
        <v>86</v>
      </c>
      <c r="C202" s="56">
        <f>INDEX(Saturations!$G$2:$U$136,MATCH(LEFT(A$1,2)&amp;A202&amp;B202,Saturations!$A$2:$A$136,0),MATCH(C183,Saturations!$G$1:$U$1,0))</f>
        <v>1</v>
      </c>
      <c r="D202" s="57">
        <f>INDEX(Usage!$G$2:$V$136,MATCH(LEFT(A$1,2)&amp;A202&amp;B202,Usage!$A$2:$A$136,0),MATCH(C183,Usage!$G$1:$V$1,0))/1000000</f>
        <v>0.89182881727835384</v>
      </c>
      <c r="E202" s="36"/>
      <c r="F202" s="49" t="s">
        <v>89</v>
      </c>
      <c r="G202" s="49" t="s">
        <v>86</v>
      </c>
      <c r="H202" s="56">
        <f>INDEX(Saturations!$G$2:$U$136,MATCH(LEFT(F$1,2)&amp;F202&amp;G202,Saturations!$A$2:$A$136,0),MATCH(H183,Saturations!$G$1:$U$1,0))</f>
        <v>1</v>
      </c>
      <c r="I202" s="57">
        <f>INDEX(Usage!$G$2:$V$136,MATCH(LEFT(F$1,2)&amp;F202&amp;G202,Usage!$A$2:$A$136,0),MATCH(H183,Usage!$G$1:$V$1,0))/1000000</f>
        <v>1.5286997875244347E-3</v>
      </c>
      <c r="J202" s="36"/>
      <c r="K202" s="49" t="s">
        <v>89</v>
      </c>
      <c r="L202" s="49" t="s">
        <v>86</v>
      </c>
      <c r="M202" s="56">
        <f>INDEX(Saturations!$G$2:$U$136,MATCH(LEFT(K$1,2)&amp;K202&amp;L202,Saturations!$A$2:$A$136,0),MATCH(M183,Saturations!$G$1:$U$1,0))</f>
        <v>1</v>
      </c>
      <c r="N202" s="57">
        <f>INDEX(Usage!$G$2:$V$136,MATCH(LEFT(K$1,2)&amp;K202&amp;L202,Usage!$A$2:$A$136,0),MATCH(M183,Usage!$G$1:$V$1,0))/1000000</f>
        <v>0.48001763328450286</v>
      </c>
      <c r="O202" s="36"/>
      <c r="P202" s="49" t="s">
        <v>89</v>
      </c>
      <c r="Q202" s="49" t="s">
        <v>86</v>
      </c>
      <c r="R202" s="56">
        <f>INDEX(Saturations!$G$2:$U$136,MATCH(LEFT(P$1,2)&amp;P202&amp;Q202,Saturations!$A$2:$A$136,0),MATCH(R183,Saturations!$G$1:$U$1,0))</f>
        <v>1</v>
      </c>
      <c r="S202" s="57">
        <f>INDEX(Usage!$G$2:$V$136,MATCH(LEFT(P$1,2)&amp;P202&amp;Q202,Usage!$A$2:$A$136,0),MATCH(R183,Usage!$G$1:$V$1,0))/1000000</f>
        <v>3.3665192971094014E-2</v>
      </c>
      <c r="T202" s="36"/>
      <c r="U202" s="49" t="s">
        <v>89</v>
      </c>
      <c r="V202" s="49" t="s">
        <v>86</v>
      </c>
      <c r="W202" s="56">
        <f>INDEX(Saturations!$G$2:$U$136,MATCH(LEFT(U$1,2)&amp;U202&amp;V202,Saturations!$A$2:$A$136,0),MATCH(W183,Saturations!$G$1:$U$1,0))</f>
        <v>1</v>
      </c>
      <c r="X202" s="57">
        <f>INDEX(Usage!$G$2:$V$136,MATCH(LEFT(U$1,2)&amp;U202&amp;V202,Usage!$A$2:$A$136,0),MATCH(W183,Usage!$G$1:$V$1,0))/1000000</f>
        <v>6.1341176859839469E-4</v>
      </c>
      <c r="Y202" s="36"/>
    </row>
    <row r="203" spans="1:25" x14ac:dyDescent="0.25">
      <c r="A203" s="49" t="s">
        <v>89</v>
      </c>
      <c r="B203" s="49" t="s">
        <v>90</v>
      </c>
      <c r="C203" s="56">
        <f>INDEX(Saturations!$G$2:$U$136,MATCH(LEFT(A$1,2)&amp;A203&amp;B203,Saturations!$A$2:$A$136,0),MATCH(C183,Saturations!$G$1:$U$1,0))</f>
        <v>1</v>
      </c>
      <c r="D203" s="57">
        <f>INDEX(Usage!$G$2:$V$136,MATCH(LEFT(A$1,2)&amp;A203&amp;B203,Usage!$A$2:$A$136,0),MATCH(C183,Usage!$G$1:$V$1,0))/1000000</f>
        <v>2.0855620229612644</v>
      </c>
      <c r="E203" s="36"/>
      <c r="F203" s="49" t="s">
        <v>89</v>
      </c>
      <c r="G203" s="49" t="s">
        <v>90</v>
      </c>
      <c r="H203" s="56">
        <f>INDEX(Saturations!$G$2:$U$136,MATCH(LEFT(F$1,2)&amp;F203&amp;G203,Saturations!$A$2:$A$136,0),MATCH(H183,Saturations!$G$1:$U$1,0))</f>
        <v>1</v>
      </c>
      <c r="I203" s="57">
        <f>INDEX(Usage!$G$2:$V$136,MATCH(LEFT(F$1,2)&amp;F203&amp;G203,Usage!$A$2:$A$136,0),MATCH(H183,Usage!$G$1:$V$1,0))/1000000</f>
        <v>3.5748993075818366E-3</v>
      </c>
      <c r="J203" s="36"/>
      <c r="K203" s="49" t="s">
        <v>89</v>
      </c>
      <c r="L203" s="49" t="s">
        <v>90</v>
      </c>
      <c r="M203" s="56">
        <f>INDEX(Saturations!$G$2:$U$136,MATCH(LEFT(K$1,2)&amp;K203&amp;L203,Saturations!$A$2:$A$136,0),MATCH(M183,Saturations!$G$1:$U$1,0))</f>
        <v>1</v>
      </c>
      <c r="N203" s="57">
        <f>INDEX(Usage!$G$2:$V$136,MATCH(LEFT(K$1,2)&amp;K203&amp;L203,Usage!$A$2:$A$136,0),MATCH(M183,Usage!$G$1:$V$1,0))/1000000</f>
        <v>1.1225321798694963</v>
      </c>
      <c r="O203" s="36"/>
      <c r="P203" s="49" t="s">
        <v>89</v>
      </c>
      <c r="Q203" s="49" t="s">
        <v>90</v>
      </c>
      <c r="R203" s="56">
        <f>INDEX(Saturations!$G$2:$U$136,MATCH(LEFT(P$1,2)&amp;P203&amp;Q203,Saturations!$A$2:$A$136,0),MATCH(R183,Saturations!$G$1:$U$1,0))</f>
        <v>1</v>
      </c>
      <c r="S203" s="57">
        <f>INDEX(Usage!$G$2:$V$136,MATCH(LEFT(P$1,2)&amp;P203&amp;Q203,Usage!$A$2:$A$136,0),MATCH(R183,Usage!$G$1:$V$1,0))/1000000</f>
        <v>7.8726821331522701E-2</v>
      </c>
      <c r="T203" s="36"/>
      <c r="U203" s="49" t="s">
        <v>89</v>
      </c>
      <c r="V203" s="49" t="s">
        <v>90</v>
      </c>
      <c r="W203" s="56">
        <f>INDEX(Saturations!$G$2:$U$136,MATCH(LEFT(U$1,2)&amp;U203&amp;V203,Saturations!$A$2:$A$136,0),MATCH(W183,Saturations!$G$1:$U$1,0))</f>
        <v>1</v>
      </c>
      <c r="X203" s="57">
        <f>INDEX(Usage!$G$2:$V$136,MATCH(LEFT(U$1,2)&amp;U203&amp;V203,Usage!$A$2:$A$136,0),MATCH(W183,Usage!$G$1:$V$1,0))/1000000</f>
        <v>1.4344774066961134E-3</v>
      </c>
      <c r="Y203" s="36"/>
    </row>
    <row r="204" spans="1:25" x14ac:dyDescent="0.25">
      <c r="A204" s="49" t="s">
        <v>89</v>
      </c>
      <c r="B204" s="49" t="s">
        <v>88</v>
      </c>
      <c r="C204" s="56">
        <f>INDEX(Saturations!$G$2:$U$136,MATCH(LEFT(A$1,2)&amp;A204&amp;B204,Saturations!$A$2:$A$136,0),MATCH(C183,Saturations!$G$1:$U$1,0))</f>
        <v>1</v>
      </c>
      <c r="D204" s="57">
        <f>INDEX(Usage!$G$2:$V$136,MATCH(LEFT(A$1,2)&amp;A204&amp;B204,Usage!$A$2:$A$136,0),MATCH(C183,Usage!$G$1:$V$1,0))/1000000</f>
        <v>2.188688351265299</v>
      </c>
      <c r="E204" s="36"/>
      <c r="F204" s="49" t="s">
        <v>89</v>
      </c>
      <c r="G204" s="49" t="s">
        <v>88</v>
      </c>
      <c r="H204" s="56">
        <f>INDEX(Saturations!$G$2:$U$136,MATCH(LEFT(F$1,2)&amp;F204&amp;G204,Saturations!$A$2:$A$136,0),MATCH(H183,Saturations!$G$1:$U$1,0))</f>
        <v>1</v>
      </c>
      <c r="I204" s="57">
        <f>INDEX(Usage!$G$2:$V$136,MATCH(LEFT(F$1,2)&amp;F204&amp;G204,Usage!$A$2:$A$136,0),MATCH(H183,Usage!$G$1:$V$1,0))/1000000</f>
        <v>3.7516699984501351E-3</v>
      </c>
      <c r="J204" s="36"/>
      <c r="K204" s="49" t="s">
        <v>89</v>
      </c>
      <c r="L204" s="49" t="s">
        <v>88</v>
      </c>
      <c r="M204" s="56">
        <f>INDEX(Saturations!$G$2:$U$136,MATCH(LEFT(K$1,2)&amp;K204&amp;L204,Saturations!$A$2:$A$136,0),MATCH(M183,Saturations!$G$1:$U$1,0))</f>
        <v>1</v>
      </c>
      <c r="N204" s="57">
        <f>INDEX(Usage!$G$2:$V$136,MATCH(LEFT(K$1,2)&amp;K204&amp;L204,Usage!$A$2:$A$136,0),MATCH(M183,Usage!$G$1:$V$1,0))/1000000</f>
        <v>1.1780388590468895</v>
      </c>
      <c r="O204" s="36"/>
      <c r="P204" s="49" t="s">
        <v>89</v>
      </c>
      <c r="Q204" s="49" t="s">
        <v>88</v>
      </c>
      <c r="R204" s="56">
        <f>INDEX(Saturations!$G$2:$U$136,MATCH(LEFT(P$1,2)&amp;P204&amp;Q204,Saturations!$A$2:$A$136,0),MATCH(R183,Saturations!$G$1:$U$1,0))</f>
        <v>1</v>
      </c>
      <c r="S204" s="57">
        <f>INDEX(Usage!$G$2:$V$136,MATCH(LEFT(P$1,2)&amp;P204&amp;Q204,Usage!$A$2:$A$136,0),MATCH(R183,Usage!$G$1:$V$1,0))/1000000</f>
        <v>8.261968471011448E-2</v>
      </c>
      <c r="T204" s="36"/>
      <c r="U204" s="49" t="s">
        <v>89</v>
      </c>
      <c r="V204" s="49" t="s">
        <v>88</v>
      </c>
      <c r="W204" s="56">
        <f>INDEX(Saturations!$G$2:$U$136,MATCH(LEFT(U$1,2)&amp;U204&amp;V204,Saturations!$A$2:$A$136,0),MATCH(W183,Saturations!$G$1:$U$1,0))</f>
        <v>1</v>
      </c>
      <c r="X204" s="57">
        <f>INDEX(Usage!$G$2:$V$136,MATCH(LEFT(U$1,2)&amp;U204&amp;V204,Usage!$A$2:$A$136,0),MATCH(W183,Usage!$G$1:$V$1,0))/1000000</f>
        <v>1.5054090722898391E-3</v>
      </c>
      <c r="Y204" s="36"/>
    </row>
    <row r="205" spans="1:25" x14ac:dyDescent="0.25">
      <c r="A205" s="49" t="s">
        <v>93</v>
      </c>
      <c r="B205" s="49" t="s">
        <v>94</v>
      </c>
      <c r="C205" s="56">
        <f>INDEX(Saturations!$G$2:$U$136,MATCH(LEFT(A$1,2)&amp;A205&amp;B205,Saturations!$A$2:$A$136,0),MATCH(C183,Saturations!$G$1:$U$1,0))</f>
        <v>0</v>
      </c>
      <c r="D205" s="57">
        <f>INDEX(Usage!$G$2:$V$136,MATCH(LEFT(A$1,2)&amp;A205&amp;B205,Usage!$A$2:$A$136,0),MATCH(C183,Usage!$G$1:$V$1,0))/1000000</f>
        <v>0</v>
      </c>
      <c r="E205" s="36"/>
      <c r="F205" s="49" t="s">
        <v>93</v>
      </c>
      <c r="G205" s="49" t="s">
        <v>94</v>
      </c>
      <c r="H205" s="56">
        <f>INDEX(Saturations!$G$2:$U$136,MATCH(LEFT(F$1,2)&amp;F205&amp;G205,Saturations!$A$2:$A$136,0),MATCH(H183,Saturations!$G$1:$U$1,0))</f>
        <v>0</v>
      </c>
      <c r="I205" s="57">
        <f>INDEX(Usage!$G$2:$V$136,MATCH(LEFT(F$1,2)&amp;F205&amp;G205,Usage!$A$2:$A$136,0),MATCH(H183,Usage!$G$1:$V$1,0))/1000000</f>
        <v>0</v>
      </c>
      <c r="J205" s="36"/>
      <c r="K205" s="49" t="s">
        <v>93</v>
      </c>
      <c r="L205" s="49" t="s">
        <v>94</v>
      </c>
      <c r="M205" s="56">
        <f>INDEX(Saturations!$G$2:$U$136,MATCH(LEFT(K$1,2)&amp;K205&amp;L205,Saturations!$A$2:$A$136,0),MATCH(M183,Saturations!$G$1:$U$1,0))</f>
        <v>0</v>
      </c>
      <c r="N205" s="57">
        <f>INDEX(Usage!$G$2:$V$136,MATCH(LEFT(K$1,2)&amp;K205&amp;L205,Usage!$A$2:$A$136,0),MATCH(M183,Usage!$G$1:$V$1,0))/1000000</f>
        <v>0</v>
      </c>
      <c r="O205" s="36"/>
      <c r="P205" s="49" t="s">
        <v>93</v>
      </c>
      <c r="Q205" s="49" t="s">
        <v>94</v>
      </c>
      <c r="R205" s="56">
        <f>INDEX(Saturations!$G$2:$U$136,MATCH(LEFT(P$1,2)&amp;P205&amp;Q205,Saturations!$A$2:$A$136,0),MATCH(R183,Saturations!$G$1:$U$1,0))</f>
        <v>0</v>
      </c>
      <c r="S205" s="57">
        <f>INDEX(Usage!$G$2:$V$136,MATCH(LEFT(P$1,2)&amp;P205&amp;Q205,Usage!$A$2:$A$136,0),MATCH(R183,Usage!$G$1:$V$1,0))/1000000</f>
        <v>0</v>
      </c>
      <c r="T205" s="36"/>
      <c r="U205" s="49" t="s">
        <v>93</v>
      </c>
      <c r="V205" s="49" t="s">
        <v>94</v>
      </c>
      <c r="W205" s="56">
        <f>INDEX(Saturations!$G$2:$U$136,MATCH(LEFT(U$1,2)&amp;U205&amp;V205,Saturations!$A$2:$A$136,0),MATCH(W183,Saturations!$G$1:$U$1,0))</f>
        <v>0</v>
      </c>
      <c r="X205" s="57">
        <f>INDEX(Usage!$G$2:$V$136,MATCH(LEFT(U$1,2)&amp;U205&amp;V205,Usage!$A$2:$A$136,0),MATCH(W183,Usage!$G$1:$V$1,0))/1000000</f>
        <v>0</v>
      </c>
      <c r="Y205" s="36"/>
    </row>
    <row r="206" spans="1:25" x14ac:dyDescent="0.25">
      <c r="A206" s="49" t="s">
        <v>93</v>
      </c>
      <c r="B206" s="49" t="s">
        <v>95</v>
      </c>
      <c r="C206" s="56">
        <f>INDEX(Saturations!$G$2:$U$136,MATCH(LEFT(A$1,2)&amp;A206&amp;B206,Saturations!$A$2:$A$136,0),MATCH(C183,Saturations!$G$1:$U$1,0))</f>
        <v>0</v>
      </c>
      <c r="D206" s="57">
        <f>INDEX(Usage!$G$2:$V$136,MATCH(LEFT(A$1,2)&amp;A206&amp;B206,Usage!$A$2:$A$136,0),MATCH(C183,Usage!$G$1:$V$1,0))/1000000</f>
        <v>0</v>
      </c>
      <c r="E206" s="36"/>
      <c r="F206" s="49" t="s">
        <v>93</v>
      </c>
      <c r="G206" s="49" t="s">
        <v>95</v>
      </c>
      <c r="H206" s="56">
        <f>INDEX(Saturations!$G$2:$U$136,MATCH(LEFT(F$1,2)&amp;F206&amp;G206,Saturations!$A$2:$A$136,0),MATCH(H183,Saturations!$G$1:$U$1,0))</f>
        <v>0</v>
      </c>
      <c r="I206" s="57">
        <f>INDEX(Usage!$G$2:$V$136,MATCH(LEFT(F$1,2)&amp;F206&amp;G206,Usage!$A$2:$A$136,0),MATCH(H183,Usage!$G$1:$V$1,0))/1000000</f>
        <v>0</v>
      </c>
      <c r="J206" s="36"/>
      <c r="K206" s="49" t="s">
        <v>93</v>
      </c>
      <c r="L206" s="49" t="s">
        <v>95</v>
      </c>
      <c r="M206" s="56">
        <f>INDEX(Saturations!$G$2:$U$136,MATCH(LEFT(K$1,2)&amp;K206&amp;L206,Saturations!$A$2:$A$136,0),MATCH(M183,Saturations!$G$1:$U$1,0))</f>
        <v>0</v>
      </c>
      <c r="N206" s="57">
        <f>INDEX(Usage!$G$2:$V$136,MATCH(LEFT(K$1,2)&amp;K206&amp;L206,Usage!$A$2:$A$136,0),MATCH(M183,Usage!$G$1:$V$1,0))/1000000</f>
        <v>0</v>
      </c>
      <c r="O206" s="36"/>
      <c r="P206" s="49" t="s">
        <v>93</v>
      </c>
      <c r="Q206" s="49" t="s">
        <v>95</v>
      </c>
      <c r="R206" s="56">
        <f>INDEX(Saturations!$G$2:$U$136,MATCH(LEFT(P$1,2)&amp;P206&amp;Q206,Saturations!$A$2:$A$136,0),MATCH(R183,Saturations!$G$1:$U$1,0))</f>
        <v>0</v>
      </c>
      <c r="S206" s="57">
        <f>INDEX(Usage!$G$2:$V$136,MATCH(LEFT(P$1,2)&amp;P206&amp;Q206,Usage!$A$2:$A$136,0),MATCH(R183,Usage!$G$1:$V$1,0))/1000000</f>
        <v>0</v>
      </c>
      <c r="T206" s="36"/>
      <c r="U206" s="49" t="s">
        <v>93</v>
      </c>
      <c r="V206" s="49" t="s">
        <v>95</v>
      </c>
      <c r="W206" s="56">
        <f>INDEX(Saturations!$G$2:$U$136,MATCH(LEFT(U$1,2)&amp;U206&amp;V206,Saturations!$A$2:$A$136,0),MATCH(W183,Saturations!$G$1:$U$1,0))</f>
        <v>0</v>
      </c>
      <c r="X206" s="57">
        <f>INDEX(Usage!$G$2:$V$136,MATCH(LEFT(U$1,2)&amp;U206&amp;V206,Usage!$A$2:$A$136,0),MATCH(W183,Usage!$G$1:$V$1,0))/1000000</f>
        <v>0</v>
      </c>
      <c r="Y206" s="36"/>
    </row>
    <row r="207" spans="1:25" x14ac:dyDescent="0.25">
      <c r="A207" s="49" t="s">
        <v>93</v>
      </c>
      <c r="B207" s="49" t="s">
        <v>96</v>
      </c>
      <c r="C207" s="56">
        <f>INDEX(Saturations!$G$2:$U$136,MATCH(LEFT(A$1,2)&amp;A207&amp;B207,Saturations!$A$2:$A$136,0),MATCH(C183,Saturations!$G$1:$U$1,0))</f>
        <v>0</v>
      </c>
      <c r="D207" s="57">
        <f>INDEX(Usage!$G$2:$V$136,MATCH(LEFT(A$1,2)&amp;A207&amp;B207,Usage!$A$2:$A$136,0),MATCH(C183,Usage!$G$1:$V$1,0))/1000000</f>
        <v>0</v>
      </c>
      <c r="E207" s="36"/>
      <c r="F207" s="49" t="s">
        <v>93</v>
      </c>
      <c r="G207" s="49" t="s">
        <v>96</v>
      </c>
      <c r="H207" s="56">
        <f>INDEX(Saturations!$G$2:$U$136,MATCH(LEFT(F$1,2)&amp;F207&amp;G207,Saturations!$A$2:$A$136,0),MATCH(H183,Saturations!$G$1:$U$1,0))</f>
        <v>0</v>
      </c>
      <c r="I207" s="57">
        <f>INDEX(Usage!$G$2:$V$136,MATCH(LEFT(F$1,2)&amp;F207&amp;G207,Usage!$A$2:$A$136,0),MATCH(H183,Usage!$G$1:$V$1,0))/1000000</f>
        <v>0</v>
      </c>
      <c r="J207" s="36"/>
      <c r="K207" s="49" t="s">
        <v>93</v>
      </c>
      <c r="L207" s="49" t="s">
        <v>96</v>
      </c>
      <c r="M207" s="56">
        <f>INDEX(Saturations!$G$2:$U$136,MATCH(LEFT(K$1,2)&amp;K207&amp;L207,Saturations!$A$2:$A$136,0),MATCH(M183,Saturations!$G$1:$U$1,0))</f>
        <v>0</v>
      </c>
      <c r="N207" s="57">
        <f>INDEX(Usage!$G$2:$V$136,MATCH(LEFT(K$1,2)&amp;K207&amp;L207,Usage!$A$2:$A$136,0),MATCH(M183,Usage!$G$1:$V$1,0))/1000000</f>
        <v>0</v>
      </c>
      <c r="O207" s="36"/>
      <c r="P207" s="49" t="s">
        <v>93</v>
      </c>
      <c r="Q207" s="49" t="s">
        <v>96</v>
      </c>
      <c r="R207" s="56">
        <f>INDEX(Saturations!$G$2:$U$136,MATCH(LEFT(P$1,2)&amp;P207&amp;Q207,Saturations!$A$2:$A$136,0),MATCH(R183,Saturations!$G$1:$U$1,0))</f>
        <v>0</v>
      </c>
      <c r="S207" s="57">
        <f>INDEX(Usage!$G$2:$V$136,MATCH(LEFT(P$1,2)&amp;P207&amp;Q207,Usage!$A$2:$A$136,0),MATCH(R183,Usage!$G$1:$V$1,0))/1000000</f>
        <v>0</v>
      </c>
      <c r="T207" s="36"/>
      <c r="U207" s="49" t="s">
        <v>93</v>
      </c>
      <c r="V207" s="49" t="s">
        <v>96</v>
      </c>
      <c r="W207" s="56">
        <f>INDEX(Saturations!$G$2:$U$136,MATCH(LEFT(U$1,2)&amp;U207&amp;V207,Saturations!$A$2:$A$136,0),MATCH(W183,Saturations!$G$1:$U$1,0))</f>
        <v>0</v>
      </c>
      <c r="X207" s="57">
        <f>INDEX(Usage!$G$2:$V$136,MATCH(LEFT(U$1,2)&amp;U207&amp;V207,Usage!$A$2:$A$136,0),MATCH(W183,Usage!$G$1:$V$1,0))/1000000</f>
        <v>0</v>
      </c>
      <c r="Y207" s="36"/>
    </row>
    <row r="208" spans="1:25" x14ac:dyDescent="0.25">
      <c r="A208" s="49" t="s">
        <v>93</v>
      </c>
      <c r="B208" s="49" t="s">
        <v>97</v>
      </c>
      <c r="C208" s="56">
        <f>INDEX(Saturations!$G$2:$U$136,MATCH(LEFT(A$1,2)&amp;A208&amp;B208,Saturations!$A$2:$A$136,0),MATCH(C183,Saturations!$G$1:$U$1,0))</f>
        <v>1</v>
      </c>
      <c r="D208" s="57">
        <f>INDEX(Usage!$G$2:$V$136,MATCH(LEFT(A$1,2)&amp;A208&amp;B208,Usage!$A$2:$A$136,0),MATCH(C183,Usage!$G$1:$V$1,0))/1000000</f>
        <v>167.04879278255743</v>
      </c>
      <c r="E208" s="36"/>
      <c r="F208" s="49" t="s">
        <v>93</v>
      </c>
      <c r="G208" s="49" t="s">
        <v>97</v>
      </c>
      <c r="H208" s="56">
        <f>INDEX(Saturations!$G$2:$U$136,MATCH(LEFT(F$1,2)&amp;F208&amp;G208,Saturations!$A$2:$A$136,0),MATCH(H183,Saturations!$G$1:$U$1,0))</f>
        <v>1</v>
      </c>
      <c r="I208" s="57">
        <f>INDEX(Usage!$G$2:$V$136,MATCH(LEFT(F$1,2)&amp;F208&amp;G208,Usage!$A$2:$A$136,0),MATCH(H183,Usage!$G$1:$V$1,0))/1000000</f>
        <v>0.50702189169360123</v>
      </c>
      <c r="J208" s="36"/>
      <c r="K208" s="49" t="s">
        <v>93</v>
      </c>
      <c r="L208" s="49" t="s">
        <v>97</v>
      </c>
      <c r="M208" s="56">
        <f>INDEX(Saturations!$G$2:$U$136,MATCH(LEFT(K$1,2)&amp;K208&amp;L208,Saturations!$A$2:$A$136,0),MATCH(M183,Saturations!$G$1:$U$1,0))</f>
        <v>1</v>
      </c>
      <c r="N208" s="57">
        <f>INDEX(Usage!$G$2:$V$136,MATCH(LEFT(K$1,2)&amp;K208&amp;L208,Usage!$A$2:$A$136,0),MATCH(M183,Usage!$G$1:$V$1,0))/1000000</f>
        <v>80.215857188939651</v>
      </c>
      <c r="O208" s="36"/>
      <c r="P208" s="49" t="s">
        <v>93</v>
      </c>
      <c r="Q208" s="49" t="s">
        <v>97</v>
      </c>
      <c r="R208" s="56">
        <f>INDEX(Saturations!$G$2:$U$136,MATCH(LEFT(P$1,2)&amp;P208&amp;Q208,Saturations!$A$2:$A$136,0),MATCH(R183,Saturations!$G$1:$U$1,0))</f>
        <v>1</v>
      </c>
      <c r="S208" s="57">
        <f>INDEX(Usage!$G$2:$V$136,MATCH(LEFT(P$1,2)&amp;P208&amp;Q208,Usage!$A$2:$A$136,0),MATCH(R183,Usage!$G$1:$V$1,0))/1000000</f>
        <v>6.3058400173425193</v>
      </c>
      <c r="T208" s="36"/>
      <c r="U208" s="49" t="s">
        <v>93</v>
      </c>
      <c r="V208" s="49" t="s">
        <v>97</v>
      </c>
      <c r="W208" s="56">
        <f>INDEX(Saturations!$G$2:$U$136,MATCH(LEFT(U$1,2)&amp;U208&amp;V208,Saturations!$A$2:$A$136,0),MATCH(W183,Saturations!$G$1:$U$1,0))</f>
        <v>1</v>
      </c>
      <c r="X208" s="57">
        <f>INDEX(Usage!$G$2:$V$136,MATCH(LEFT(U$1,2)&amp;U208&amp;V208,Usage!$A$2:$A$136,0),MATCH(W183,Usage!$G$1:$V$1,0))/1000000</f>
        <v>0.20344949207164351</v>
      </c>
      <c r="Y208" s="36"/>
    </row>
    <row r="209" spans="1:25" x14ac:dyDescent="0.25">
      <c r="A209" s="49" t="s">
        <v>93</v>
      </c>
      <c r="B209" s="49" t="s">
        <v>98</v>
      </c>
      <c r="C209" s="56">
        <f>INDEX(Saturations!$G$2:$U$136,MATCH(LEFT(A$1,2)&amp;A209&amp;B209,Saturations!$A$2:$A$136,0),MATCH(C183,Saturations!$G$1:$U$1,0))</f>
        <v>0</v>
      </c>
      <c r="D209" s="57">
        <f>INDEX(Usage!$G$2:$V$136,MATCH(LEFT(A$1,2)&amp;A209&amp;B209,Usage!$A$2:$A$136,0),MATCH(C183,Usage!$G$1:$V$1,0))/1000000</f>
        <v>0</v>
      </c>
      <c r="E209" s="36"/>
      <c r="F209" s="49" t="s">
        <v>93</v>
      </c>
      <c r="G209" s="49" t="s">
        <v>98</v>
      </c>
      <c r="H209" s="56">
        <f>INDEX(Saturations!$G$2:$U$136,MATCH(LEFT(F$1,2)&amp;F209&amp;G209,Saturations!$A$2:$A$136,0),MATCH(H183,Saturations!$G$1:$U$1,0))</f>
        <v>0</v>
      </c>
      <c r="I209" s="57">
        <f>INDEX(Usage!$G$2:$V$136,MATCH(LEFT(F$1,2)&amp;F209&amp;G209,Usage!$A$2:$A$136,0),MATCH(H183,Usage!$G$1:$V$1,0))/1000000</f>
        <v>0</v>
      </c>
      <c r="J209" s="36"/>
      <c r="K209" s="49" t="s">
        <v>93</v>
      </c>
      <c r="L209" s="49" t="s">
        <v>98</v>
      </c>
      <c r="M209" s="56">
        <f>INDEX(Saturations!$G$2:$U$136,MATCH(LEFT(K$1,2)&amp;K209&amp;L209,Saturations!$A$2:$A$136,0),MATCH(M183,Saturations!$G$1:$U$1,0))</f>
        <v>0</v>
      </c>
      <c r="N209" s="57">
        <f>INDEX(Usage!$G$2:$V$136,MATCH(LEFT(K$1,2)&amp;K209&amp;L209,Usage!$A$2:$A$136,0),MATCH(M183,Usage!$G$1:$V$1,0))/1000000</f>
        <v>0</v>
      </c>
      <c r="O209" s="36"/>
      <c r="P209" s="49" t="s">
        <v>93</v>
      </c>
      <c r="Q209" s="49" t="s">
        <v>98</v>
      </c>
      <c r="R209" s="56">
        <f>INDEX(Saturations!$G$2:$U$136,MATCH(LEFT(P$1,2)&amp;P209&amp;Q209,Saturations!$A$2:$A$136,0),MATCH(R183,Saturations!$G$1:$U$1,0))</f>
        <v>0</v>
      </c>
      <c r="S209" s="57">
        <f>INDEX(Usage!$G$2:$V$136,MATCH(LEFT(P$1,2)&amp;P209&amp;Q209,Usage!$A$2:$A$136,0),MATCH(R183,Usage!$G$1:$V$1,0))/1000000</f>
        <v>0</v>
      </c>
      <c r="T209" s="36"/>
      <c r="U209" s="49" t="s">
        <v>93</v>
      </c>
      <c r="V209" s="49" t="s">
        <v>98</v>
      </c>
      <c r="W209" s="56">
        <f>INDEX(Saturations!$G$2:$U$136,MATCH(LEFT(U$1,2)&amp;U209&amp;V209,Saturations!$A$2:$A$136,0),MATCH(W183,Saturations!$G$1:$U$1,0))</f>
        <v>0</v>
      </c>
      <c r="X209" s="57">
        <f>INDEX(Usage!$G$2:$V$136,MATCH(LEFT(U$1,2)&amp;U209&amp;V209,Usage!$A$2:$A$136,0),MATCH(W183,Usage!$G$1:$V$1,0))/1000000</f>
        <v>0</v>
      </c>
      <c r="Y209" s="36"/>
    </row>
    <row r="210" spans="1:25" x14ac:dyDescent="0.25">
      <c r="A210" s="49" t="s">
        <v>99</v>
      </c>
      <c r="B210" s="49" t="s">
        <v>3</v>
      </c>
      <c r="C210" s="56">
        <f>INDEX(Saturations!$G$2:$U$136,MATCH(LEFT(A$1,2)&amp;A210&amp;B210,Saturations!$A$2:$A$136,0),MATCH(C183,Saturations!$G$1:$U$1,0))</f>
        <v>1</v>
      </c>
      <c r="D210" s="57">
        <f>INDEX(Usage!$G$2:$V$136,MATCH(LEFT(A$1,2)&amp;A210&amp;B210,Usage!$A$2:$A$136,0),MATCH(C183,Usage!$G$1:$V$1,0))/1000000</f>
        <v>79.369846772571051</v>
      </c>
      <c r="E210" s="36"/>
      <c r="F210" s="49" t="s">
        <v>99</v>
      </c>
      <c r="G210" s="49" t="s">
        <v>3</v>
      </c>
      <c r="H210" s="56">
        <f>INDEX(Saturations!$G$2:$U$136,MATCH(LEFT(F$1,2)&amp;F210&amp;G210,Saturations!$A$2:$A$136,0),MATCH(H183,Saturations!$G$1:$U$1,0))</f>
        <v>1</v>
      </c>
      <c r="I210" s="57">
        <f>INDEX(Usage!$G$2:$V$136,MATCH(LEFT(F$1,2)&amp;F210&amp;G210,Usage!$A$2:$A$136,0),MATCH(H183,Usage!$G$1:$V$1,0))/1000000</f>
        <v>0.19013320938510045</v>
      </c>
      <c r="J210" s="36"/>
      <c r="K210" s="49" t="s">
        <v>99</v>
      </c>
      <c r="L210" s="49" t="s">
        <v>3</v>
      </c>
      <c r="M210" s="56">
        <f>INDEX(Saturations!$G$2:$U$136,MATCH(LEFT(K$1,2)&amp;K210&amp;L210,Saturations!$A$2:$A$136,0),MATCH(M183,Saturations!$G$1:$U$1,0))</f>
        <v>1</v>
      </c>
      <c r="N210" s="57">
        <f>INDEX(Usage!$G$2:$V$136,MATCH(LEFT(K$1,2)&amp;K210&amp;L210,Usage!$A$2:$A$136,0),MATCH(M183,Usage!$G$1:$V$1,0))/1000000</f>
        <v>38.11293806896262</v>
      </c>
      <c r="O210" s="36"/>
      <c r="P210" s="49" t="s">
        <v>99</v>
      </c>
      <c r="Q210" s="49" t="s">
        <v>3</v>
      </c>
      <c r="R210" s="56">
        <f>INDEX(Saturations!$G$2:$U$136,MATCH(LEFT(P$1,2)&amp;P210&amp;Q210,Saturations!$A$2:$A$136,0),MATCH(R183,Saturations!$G$1:$U$1,0))</f>
        <v>1</v>
      </c>
      <c r="S210" s="57">
        <f>INDEX(Usage!$G$2:$V$136,MATCH(LEFT(P$1,2)&amp;P210&amp;Q210,Usage!$A$2:$A$136,0),MATCH(R183,Usage!$G$1:$V$1,0))/1000000</f>
        <v>2.9960920256412775</v>
      </c>
      <c r="T210" s="36"/>
      <c r="U210" s="49" t="s">
        <v>99</v>
      </c>
      <c r="V210" s="49" t="s">
        <v>3</v>
      </c>
      <c r="W210" s="56">
        <f>INDEX(Saturations!$G$2:$U$136,MATCH(LEFT(U$1,2)&amp;U210&amp;V210,Saturations!$A$2:$A$136,0),MATCH(W183,Saturations!$G$1:$U$1,0))</f>
        <v>1</v>
      </c>
      <c r="X210" s="57">
        <f>INDEX(Usage!$G$2:$V$136,MATCH(LEFT(U$1,2)&amp;U210&amp;V210,Usage!$A$2:$A$136,0),MATCH(W183,Usage!$G$1:$V$1,0))/1000000</f>
        <v>7.6293559526866325E-2</v>
      </c>
      <c r="Y210" s="36"/>
    </row>
    <row r="211" spans="1:25" x14ac:dyDescent="0.25">
      <c r="A211" s="49" t="s">
        <v>99</v>
      </c>
      <c r="B211" s="49" t="s">
        <v>100</v>
      </c>
      <c r="C211" s="56">
        <f>INDEX(Saturations!$G$2:$U$136,MATCH(LEFT(A$1,2)&amp;A211&amp;B211,Saturations!$A$2:$A$136,0),MATCH(C183,Saturations!$G$1:$U$1,0))</f>
        <v>1</v>
      </c>
      <c r="D211" s="57">
        <f>INDEX(Usage!$G$2:$V$136,MATCH(LEFT(A$1,2)&amp;A211&amp;B211,Usage!$A$2:$A$136,0),MATCH(C183,Usage!$G$1:$V$1,0))/1000000</f>
        <v>6.6046105762837426</v>
      </c>
      <c r="E211" s="36"/>
      <c r="F211" s="49" t="s">
        <v>99</v>
      </c>
      <c r="G211" s="49" t="s">
        <v>100</v>
      </c>
      <c r="H211" s="56">
        <f>INDEX(Saturations!$G$2:$U$136,MATCH(LEFT(F$1,2)&amp;F211&amp;G211,Saturations!$A$2:$A$136,0),MATCH(H183,Saturations!$G$1:$U$1,0))</f>
        <v>0</v>
      </c>
      <c r="I211" s="57">
        <f>INDEX(Usage!$G$2:$V$136,MATCH(LEFT(F$1,2)&amp;F211&amp;G211,Usage!$A$2:$A$136,0),MATCH(H183,Usage!$G$1:$V$1,0))/1000000</f>
        <v>0</v>
      </c>
      <c r="J211" s="36"/>
      <c r="K211" s="49" t="s">
        <v>99</v>
      </c>
      <c r="L211" s="49" t="s">
        <v>100</v>
      </c>
      <c r="M211" s="56">
        <f>INDEX(Saturations!$G$2:$U$136,MATCH(LEFT(K$1,2)&amp;K211&amp;L211,Saturations!$A$2:$A$136,0),MATCH(M183,Saturations!$G$1:$U$1,0))</f>
        <v>1</v>
      </c>
      <c r="N211" s="57">
        <f>INDEX(Usage!$G$2:$V$136,MATCH(LEFT(K$1,2)&amp;K211&amp;L211,Usage!$A$2:$A$136,0),MATCH(M183,Usage!$G$1:$V$1,0))/1000000</f>
        <v>3.1714955250550978</v>
      </c>
      <c r="O211" s="36"/>
      <c r="P211" s="49" t="s">
        <v>99</v>
      </c>
      <c r="Q211" s="49" t="s">
        <v>100</v>
      </c>
      <c r="R211" s="56">
        <f>INDEX(Saturations!$G$2:$U$136,MATCH(LEFT(P$1,2)&amp;P211&amp;Q211,Saturations!$A$2:$A$136,0),MATCH(R183,Saturations!$G$1:$U$1,0))</f>
        <v>1</v>
      </c>
      <c r="S211" s="57">
        <f>INDEX(Usage!$G$2:$V$136,MATCH(LEFT(P$1,2)&amp;P211&amp;Q211,Usage!$A$2:$A$136,0),MATCH(R183,Usage!$G$1:$V$1,0))/1000000</f>
        <v>0.24931408947746883</v>
      </c>
      <c r="T211" s="36"/>
      <c r="U211" s="49" t="s">
        <v>99</v>
      </c>
      <c r="V211" s="49" t="s">
        <v>100</v>
      </c>
      <c r="W211" s="56">
        <f>INDEX(Saturations!$G$2:$U$136,MATCH(LEFT(U$1,2)&amp;U211&amp;V211,Saturations!$A$2:$A$136,0),MATCH(W183,Saturations!$G$1:$U$1,0))</f>
        <v>0</v>
      </c>
      <c r="X211" s="57">
        <f>INDEX(Usage!$G$2:$V$136,MATCH(LEFT(U$1,2)&amp;U211&amp;V211,Usage!$A$2:$A$136,0),MATCH(W183,Usage!$G$1:$V$1,0))/1000000</f>
        <v>0</v>
      </c>
      <c r="Y211" s="36"/>
    </row>
    <row r="212" spans="1:25" x14ac:dyDescent="0.25">
      <c r="A212" s="49" t="s">
        <v>99</v>
      </c>
      <c r="B212" s="49" t="s">
        <v>101</v>
      </c>
      <c r="C212" s="56">
        <f>INDEX(Saturations!$G$2:$U$136,MATCH(LEFT(A$1,2)&amp;A212&amp;B212,Saturations!$A$2:$A$136,0),MATCH(C183,Saturations!$G$1:$U$1,0))</f>
        <v>1</v>
      </c>
      <c r="D212" s="57">
        <f>INDEX(Usage!$G$2:$V$136,MATCH(LEFT(A$1,2)&amp;A212&amp;B212,Usage!$A$2:$A$136,0),MATCH(C183,Usage!$G$1:$V$1,0))/1000000</f>
        <v>5.6095026336154961</v>
      </c>
      <c r="E212" s="36"/>
      <c r="F212" s="49" t="s">
        <v>99</v>
      </c>
      <c r="G212" s="49" t="s">
        <v>101</v>
      </c>
      <c r="H212" s="56">
        <f>INDEX(Saturations!$G$2:$U$136,MATCH(LEFT(F$1,2)&amp;F212&amp;G212,Saturations!$A$2:$A$136,0),MATCH(H183,Saturations!$G$1:$U$1,0))</f>
        <v>0</v>
      </c>
      <c r="I212" s="57">
        <f>INDEX(Usage!$G$2:$V$136,MATCH(LEFT(F$1,2)&amp;F212&amp;G212,Usage!$A$2:$A$136,0),MATCH(H183,Usage!$G$1:$V$1,0))/1000000</f>
        <v>0</v>
      </c>
      <c r="J212" s="36"/>
      <c r="K212" s="49" t="s">
        <v>99</v>
      </c>
      <c r="L212" s="49" t="s">
        <v>101</v>
      </c>
      <c r="M212" s="56">
        <f>INDEX(Saturations!$G$2:$U$136,MATCH(LEFT(K$1,2)&amp;K212&amp;L212,Saturations!$A$2:$A$136,0),MATCH(M183,Saturations!$G$1:$U$1,0))</f>
        <v>1</v>
      </c>
      <c r="N212" s="57">
        <f>INDEX(Usage!$G$2:$V$136,MATCH(LEFT(K$1,2)&amp;K212&amp;L212,Usage!$A$2:$A$136,0),MATCH(M183,Usage!$G$1:$V$1,0))/1000000</f>
        <v>2.693650487763751</v>
      </c>
      <c r="O212" s="36"/>
      <c r="P212" s="49" t="s">
        <v>99</v>
      </c>
      <c r="Q212" s="49" t="s">
        <v>101</v>
      </c>
      <c r="R212" s="56">
        <f>INDEX(Saturations!$G$2:$U$136,MATCH(LEFT(P$1,2)&amp;P212&amp;Q212,Saturations!$A$2:$A$136,0),MATCH(R183,Saturations!$G$1:$U$1,0))</f>
        <v>1</v>
      </c>
      <c r="S212" s="57">
        <f>INDEX(Usage!$G$2:$V$136,MATCH(LEFT(P$1,2)&amp;P212&amp;Q212,Usage!$A$2:$A$136,0),MATCH(R183,Usage!$G$1:$V$1,0))/1000000</f>
        <v>0.21175026526821039</v>
      </c>
      <c r="T212" s="36"/>
      <c r="U212" s="49" t="s">
        <v>99</v>
      </c>
      <c r="V212" s="49" t="s">
        <v>101</v>
      </c>
      <c r="W212" s="56">
        <f>INDEX(Saturations!$G$2:$U$136,MATCH(LEFT(U$1,2)&amp;U212&amp;V212,Saturations!$A$2:$A$136,0),MATCH(W183,Saturations!$G$1:$U$1,0))</f>
        <v>0</v>
      </c>
      <c r="X212" s="57">
        <f>INDEX(Usage!$G$2:$V$136,MATCH(LEFT(U$1,2)&amp;U212&amp;V212,Usage!$A$2:$A$136,0),MATCH(W183,Usage!$G$1:$V$1,0))/1000000</f>
        <v>0</v>
      </c>
      <c r="Y212" s="36"/>
    </row>
    <row r="213" spans="1:25" x14ac:dyDescent="0.25">
      <c r="A213" s="49" t="s">
        <v>99</v>
      </c>
      <c r="B213" s="49" t="s">
        <v>102</v>
      </c>
      <c r="C213" s="56">
        <f>INDEX(Saturations!$G$2:$U$136,MATCH(LEFT(A$1,2)&amp;A213&amp;B213,Saturations!$A$2:$A$136,0),MATCH(C183,Saturations!$G$1:$U$1,0))</f>
        <v>1</v>
      </c>
      <c r="D213" s="57">
        <f>INDEX(Usage!$G$2:$V$136,MATCH(LEFT(A$1,2)&amp;A213&amp;B213,Usage!$A$2:$A$136,0),MATCH(C183,Usage!$G$1:$V$1,0))/1000000</f>
        <v>5.5685849473089011</v>
      </c>
      <c r="E213" s="36"/>
      <c r="F213" s="49" t="s">
        <v>99</v>
      </c>
      <c r="G213" s="49" t="s">
        <v>102</v>
      </c>
      <c r="H213" s="56">
        <f>INDEX(Saturations!$G$2:$U$136,MATCH(LEFT(F$1,2)&amp;F213&amp;G213,Saturations!$A$2:$A$136,0),MATCH(H183,Saturations!$G$1:$U$1,0))</f>
        <v>1</v>
      </c>
      <c r="I213" s="57">
        <f>INDEX(Usage!$G$2:$V$136,MATCH(LEFT(F$1,2)&amp;F213&amp;G213,Usage!$A$2:$A$136,0),MATCH(H183,Usage!$G$1:$V$1,0))/1000000</f>
        <v>1.3315002374950879E-2</v>
      </c>
      <c r="J213" s="36"/>
      <c r="K213" s="49" t="s">
        <v>99</v>
      </c>
      <c r="L213" s="49" t="s">
        <v>102</v>
      </c>
      <c r="M213" s="56">
        <f>INDEX(Saturations!$G$2:$U$136,MATCH(LEFT(K$1,2)&amp;K213&amp;L213,Saturations!$A$2:$A$136,0),MATCH(M183,Saturations!$G$1:$U$1,0))</f>
        <v>1</v>
      </c>
      <c r="N213" s="57">
        <f>INDEX(Usage!$G$2:$V$136,MATCH(LEFT(K$1,2)&amp;K213&amp;L213,Usage!$A$2:$A$136,0),MATCH(M183,Usage!$G$1:$V$1,0))/1000000</f>
        <v>2.6740020531561206</v>
      </c>
      <c r="O213" s="36"/>
      <c r="P213" s="49" t="s">
        <v>99</v>
      </c>
      <c r="Q213" s="49" t="s">
        <v>102</v>
      </c>
      <c r="R213" s="56">
        <f>INDEX(Saturations!$G$2:$U$136,MATCH(LEFT(P$1,2)&amp;P213&amp;Q213,Saturations!$A$2:$A$136,0),MATCH(R183,Saturations!$G$1:$U$1,0))</f>
        <v>1</v>
      </c>
      <c r="S213" s="57">
        <f>INDEX(Usage!$G$2:$V$136,MATCH(LEFT(P$1,2)&amp;P213&amp;Q213,Usage!$A$2:$A$136,0),MATCH(R183,Usage!$G$1:$V$1,0))/1000000</f>
        <v>0.21020568431415915</v>
      </c>
      <c r="T213" s="36"/>
      <c r="U213" s="49" t="s">
        <v>99</v>
      </c>
      <c r="V213" s="49" t="s">
        <v>102</v>
      </c>
      <c r="W213" s="56">
        <f>INDEX(Saturations!$G$2:$U$136,MATCH(LEFT(U$1,2)&amp;U213&amp;V213,Saturations!$A$2:$A$136,0),MATCH(W183,Saturations!$G$1:$U$1,0))</f>
        <v>1</v>
      </c>
      <c r="X213" s="57">
        <f>INDEX(Usage!$G$2:$V$136,MATCH(LEFT(U$1,2)&amp;U213&amp;V213,Usage!$A$2:$A$136,0),MATCH(W183,Usage!$G$1:$V$1,0))/1000000</f>
        <v>5.3428274291428806E-3</v>
      </c>
      <c r="Y213" s="36"/>
    </row>
    <row r="214" spans="1:25" x14ac:dyDescent="0.25">
      <c r="A214" s="49" t="s">
        <v>99</v>
      </c>
      <c r="B214" s="49" t="s">
        <v>6</v>
      </c>
      <c r="C214" s="56">
        <f>INDEX(Saturations!$G$2:$U$136,MATCH(LEFT(A$1,2)&amp;A214&amp;B214,Saturations!$A$2:$A$136,0),MATCH(C183,Saturations!$G$1:$U$1,0))</f>
        <v>1</v>
      </c>
      <c r="D214" s="57">
        <f>INDEX(Usage!$G$2:$V$136,MATCH(LEFT(A$1,2)&amp;A214&amp;B214,Usage!$A$2:$A$136,0),MATCH(C183,Usage!$G$1:$V$1,0))/1000000</f>
        <v>6.776862813234418</v>
      </c>
      <c r="E214" s="36"/>
      <c r="F214" s="49" t="s">
        <v>99</v>
      </c>
      <c r="G214" s="49" t="s">
        <v>6</v>
      </c>
      <c r="H214" s="56">
        <f>INDEX(Saturations!$G$2:$U$136,MATCH(LEFT(F$1,2)&amp;F214&amp;G214,Saturations!$A$2:$A$136,0),MATCH(H183,Saturations!$G$1:$U$1,0))</f>
        <v>1</v>
      </c>
      <c r="I214" s="57">
        <f>INDEX(Usage!$G$2:$V$136,MATCH(LEFT(F$1,2)&amp;F214&amp;G214,Usage!$A$2:$A$136,0),MATCH(H183,Usage!$G$1:$V$1,0))/1000000</f>
        <v>1.6204106663855317E-2</v>
      </c>
      <c r="J214" s="36"/>
      <c r="K214" s="49" t="s">
        <v>99</v>
      </c>
      <c r="L214" s="49" t="s">
        <v>6</v>
      </c>
      <c r="M214" s="56">
        <f>INDEX(Saturations!$G$2:$U$136,MATCH(LEFT(K$1,2)&amp;K214&amp;L214,Saturations!$A$2:$A$136,0),MATCH(M183,Saturations!$G$1:$U$1,0))</f>
        <v>1</v>
      </c>
      <c r="N214" s="57">
        <f>INDEX(Usage!$G$2:$V$136,MATCH(LEFT(K$1,2)&amp;K214&amp;L214,Usage!$A$2:$A$136,0),MATCH(M183,Usage!$G$1:$V$1,0))/1000000</f>
        <v>3.2542100458220724</v>
      </c>
      <c r="O214" s="36"/>
      <c r="P214" s="49" t="s">
        <v>99</v>
      </c>
      <c r="Q214" s="49" t="s">
        <v>6</v>
      </c>
      <c r="R214" s="56">
        <f>INDEX(Saturations!$G$2:$U$136,MATCH(LEFT(P$1,2)&amp;P214&amp;Q214,Saturations!$A$2:$A$136,0),MATCH(R183,Saturations!$G$1:$U$1,0))</f>
        <v>1</v>
      </c>
      <c r="S214" s="57">
        <f>INDEX(Usage!$G$2:$V$136,MATCH(LEFT(P$1,2)&amp;P214&amp;Q214,Usage!$A$2:$A$136,0),MATCH(R183,Usage!$G$1:$V$1,0))/1000000</f>
        <v>0.25581635166534461</v>
      </c>
      <c r="T214" s="36"/>
      <c r="U214" s="49" t="s">
        <v>99</v>
      </c>
      <c r="V214" s="49" t="s">
        <v>6</v>
      </c>
      <c r="W214" s="56">
        <f>INDEX(Saturations!$G$2:$U$136,MATCH(LEFT(U$1,2)&amp;U214&amp;V214,Saturations!$A$2:$A$136,0),MATCH(W183,Saturations!$G$1:$U$1,0))</f>
        <v>1</v>
      </c>
      <c r="X214" s="57">
        <f>INDEX(Usage!$G$2:$V$136,MATCH(LEFT(U$1,2)&amp;U214&amp;V214,Usage!$A$2:$A$136,0),MATCH(W183,Usage!$G$1:$V$1,0))/1000000</f>
        <v>6.5021201732021854E-3</v>
      </c>
      <c r="Y214" s="36"/>
    </row>
    <row r="215" spans="1:25" ht="14.4" thickBot="1" x14ac:dyDescent="0.3">
      <c r="A215" s="49" t="s">
        <v>91</v>
      </c>
      <c r="B215" s="49" t="s">
        <v>91</v>
      </c>
      <c r="C215" s="56">
        <f>INDEX(Saturations!$G$2:$U$136,MATCH(LEFT(A$1,2)&amp;A215&amp;B215,Saturations!$A$2:$A$136,0),MATCH(C183,Saturations!$G$1:$U$1,0))</f>
        <v>1</v>
      </c>
      <c r="D215" s="57">
        <f>INDEX(Usage!$G$2:$V$136,MATCH(LEFT(A$1,2)&amp;A215&amp;B215,Usage!$A$2:$A$136,0),MATCH(C183,Usage!$G$1:$V$1,0))/1000000</f>
        <v>24.463248966636918</v>
      </c>
      <c r="E215" s="36"/>
      <c r="F215" s="49" t="s">
        <v>91</v>
      </c>
      <c r="G215" s="49" t="s">
        <v>91</v>
      </c>
      <c r="H215" s="56">
        <f>INDEX(Saturations!$G$2:$U$136,MATCH(LEFT(F$1,2)&amp;F215&amp;G215,Saturations!$A$2:$A$136,0),MATCH(H183,Saturations!$G$1:$U$1,0))</f>
        <v>1</v>
      </c>
      <c r="I215" s="57">
        <f>INDEX(Usage!$G$2:$V$136,MATCH(LEFT(F$1,2)&amp;F215&amp;G215,Usage!$A$2:$A$136,0),MATCH(H183,Usage!$G$1:$V$1,0))/1000000</f>
        <v>1.0091976249756465E-2</v>
      </c>
      <c r="J215" s="36"/>
      <c r="K215" s="49" t="s">
        <v>91</v>
      </c>
      <c r="L215" s="49" t="s">
        <v>91</v>
      </c>
      <c r="M215" s="56">
        <f>INDEX(Saturations!$G$2:$U$136,MATCH(LEFT(K$1,2)&amp;K215&amp;L215,Saturations!$A$2:$A$136,0),MATCH(M183,Saturations!$G$1:$U$1,0))</f>
        <v>1</v>
      </c>
      <c r="N215" s="57">
        <f>INDEX(Usage!$G$2:$V$136,MATCH(LEFT(K$1,2)&amp;K215&amp;L215,Usage!$A$2:$A$136,0),MATCH(M183,Usage!$G$1:$V$1,0))/1000000</f>
        <v>11.747109648613533</v>
      </c>
      <c r="O215" s="36"/>
      <c r="P215" s="49" t="s">
        <v>91</v>
      </c>
      <c r="Q215" s="49" t="s">
        <v>91</v>
      </c>
      <c r="R215" s="56">
        <f>INDEX(Saturations!$G$2:$U$136,MATCH(LEFT(P$1,2)&amp;P215&amp;Q215,Saturations!$A$2:$A$136,0),MATCH(R183,Saturations!$G$1:$U$1,0))</f>
        <v>1</v>
      </c>
      <c r="S215" s="57">
        <f>INDEX(Usage!$G$2:$V$136,MATCH(LEFT(P$1,2)&amp;P215&amp;Q215,Usage!$A$2:$A$136,0),MATCH(R183,Usage!$G$1:$V$1,0))/1000000</f>
        <v>0.923450757820379</v>
      </c>
      <c r="T215" s="36"/>
      <c r="U215" s="49" t="s">
        <v>91</v>
      </c>
      <c r="V215" s="49" t="s">
        <v>91</v>
      </c>
      <c r="W215" s="56">
        <f>INDEX(Saturations!$G$2:$U$136,MATCH(LEFT(U$1,2)&amp;U215&amp;V215,Saturations!$A$2:$A$136,0),MATCH(W183,Saturations!$G$1:$U$1,0))</f>
        <v>1</v>
      </c>
      <c r="X215" s="57">
        <f>INDEX(Usage!$G$2:$V$136,MATCH(LEFT(U$1,2)&amp;U215&amp;V215,Usage!$A$2:$A$136,0),MATCH(W183,Usage!$G$1:$V$1,0))/1000000</f>
        <v>4.0495439657521103E-3</v>
      </c>
      <c r="Y215" s="36"/>
    </row>
    <row r="216" spans="1:25" ht="15" thickTop="1" thickBot="1" x14ac:dyDescent="0.3">
      <c r="A216" s="92" t="s">
        <v>7</v>
      </c>
      <c r="B216" s="92"/>
      <c r="C216" s="58"/>
      <c r="D216" s="59">
        <f>SUM(D188:D215)</f>
        <v>331.32204872816999</v>
      </c>
      <c r="E216" s="36"/>
      <c r="F216" s="92" t="s">
        <v>7</v>
      </c>
      <c r="G216" s="92"/>
      <c r="H216" s="58"/>
      <c r="I216" s="59">
        <f>SUM(I188:I215)</f>
        <v>0.79222170577125195</v>
      </c>
      <c r="J216" s="36"/>
      <c r="K216" s="92" t="s">
        <v>7</v>
      </c>
      <c r="L216" s="92"/>
      <c r="M216" s="58"/>
      <c r="N216" s="59">
        <f>SUM(N188:N215)</f>
        <v>159.09891775704523</v>
      </c>
      <c r="O216" s="36"/>
      <c r="P216" s="92" t="s">
        <v>7</v>
      </c>
      <c r="Q216" s="92"/>
      <c r="R216" s="58"/>
      <c r="S216" s="59">
        <f>SUM(S188:S215)</f>
        <v>12.506907704610216</v>
      </c>
      <c r="T216" s="36"/>
      <c r="U216" s="92" t="s">
        <v>7</v>
      </c>
      <c r="V216" s="92"/>
      <c r="W216" s="58"/>
      <c r="X216" s="59">
        <f>SUM(X188:X215)</f>
        <v>0.31788983136194304</v>
      </c>
      <c r="Y216" s="36"/>
    </row>
    <row r="217" spans="1:25" ht="14.4" thickTop="1" x14ac:dyDescent="0.25">
      <c r="E217" s="36"/>
      <c r="J217" s="36"/>
      <c r="O217" s="36"/>
      <c r="T217" s="36"/>
      <c r="Y217" s="36"/>
    </row>
    <row r="218" spans="1:25" ht="15.6" thickBot="1" x14ac:dyDescent="0.3">
      <c r="A218" s="80" t="s">
        <v>106</v>
      </c>
      <c r="B218" s="80"/>
      <c r="C218" s="80"/>
      <c r="D218" s="80"/>
      <c r="E218" s="36"/>
      <c r="F218" s="80" t="s">
        <v>106</v>
      </c>
      <c r="G218" s="80"/>
      <c r="H218" s="80"/>
      <c r="I218" s="80"/>
      <c r="J218" s="36"/>
      <c r="K218" s="80" t="s">
        <v>106</v>
      </c>
      <c r="L218" s="80"/>
      <c r="M218" s="80"/>
      <c r="N218" s="80"/>
      <c r="O218" s="36"/>
      <c r="P218" s="80" t="s">
        <v>106</v>
      </c>
      <c r="Q218" s="80"/>
      <c r="R218" s="80"/>
      <c r="S218" s="80"/>
      <c r="T218" s="36"/>
      <c r="U218" s="80" t="s">
        <v>106</v>
      </c>
      <c r="V218" s="80"/>
      <c r="W218" s="80"/>
      <c r="X218" s="80"/>
      <c r="Y218" s="36"/>
    </row>
    <row r="219" spans="1:25" ht="14.4" thickTop="1" x14ac:dyDescent="0.25">
      <c r="A219" s="49"/>
      <c r="B219" s="50"/>
      <c r="C219" s="51" t="s">
        <v>14</v>
      </c>
      <c r="D219" s="49"/>
      <c r="E219" s="36"/>
      <c r="F219" s="49"/>
      <c r="G219" s="50"/>
      <c r="H219" s="51" t="s">
        <v>14</v>
      </c>
      <c r="I219" s="49"/>
      <c r="J219" s="36"/>
      <c r="K219" s="49"/>
      <c r="L219" s="50"/>
      <c r="M219" s="51" t="s">
        <v>14</v>
      </c>
      <c r="N219" s="49"/>
      <c r="O219" s="36"/>
      <c r="P219" s="49"/>
      <c r="Q219" s="50"/>
      <c r="R219" s="51" t="s">
        <v>14</v>
      </c>
      <c r="S219" s="49"/>
      <c r="T219" s="36"/>
      <c r="U219" s="49"/>
      <c r="V219" s="50"/>
      <c r="W219" s="51" t="s">
        <v>14</v>
      </c>
      <c r="X219" s="49"/>
      <c r="Y219" s="36"/>
    </row>
    <row r="220" spans="1:25" x14ac:dyDescent="0.25">
      <c r="A220" s="49"/>
      <c r="B220" s="53" t="s">
        <v>72</v>
      </c>
      <c r="C220" s="54">
        <f>INDEX('Control Totals'!$F$2:$F$76,MATCH(LEFT(A$1,2)&amp;"_"&amp;C219,'Control Totals'!$B$2:$B$76,0))</f>
        <v>399.71568095291741</v>
      </c>
      <c r="D220" s="49"/>
      <c r="E220" s="36"/>
      <c r="F220" s="49"/>
      <c r="G220" s="53" t="s">
        <v>72</v>
      </c>
      <c r="H220" s="54">
        <f>INDEX('Control Totals'!$F$2:$F$76,MATCH(LEFT(F$1,2)&amp;"_"&amp;H219,'Control Totals'!$B$2:$B$76,0))</f>
        <v>4.2016487968921146</v>
      </c>
      <c r="I220" s="49"/>
      <c r="J220" s="36"/>
      <c r="K220" s="49"/>
      <c r="L220" s="53" t="s">
        <v>72</v>
      </c>
      <c r="M220" s="54">
        <f>INDEX('Control Totals'!$F$2:$F$76,MATCH(LEFT(K$1,2)&amp;"_"&amp;M219,'Control Totals'!$B$2:$B$76,0))</f>
        <v>15.864936935466613</v>
      </c>
      <c r="N220" s="49"/>
      <c r="O220" s="36"/>
      <c r="P220" s="49"/>
      <c r="Q220" s="53" t="s">
        <v>72</v>
      </c>
      <c r="R220" s="54">
        <f>INDEX('Control Totals'!$F$2:$F$76,MATCH(LEFT(P$1,2)&amp;"_"&amp;R219,'Control Totals'!$B$2:$B$76,0))</f>
        <v>3.493602534845595</v>
      </c>
      <c r="S220" s="49"/>
      <c r="T220" s="36"/>
      <c r="U220" s="49"/>
      <c r="V220" s="53" t="s">
        <v>72</v>
      </c>
      <c r="W220" s="54">
        <f>INDEX('Control Totals'!$F$2:$F$76,MATCH(LEFT(U$1,2)&amp;"_"&amp;W219,'Control Totals'!$B$2:$B$76,0))</f>
        <v>0.27044165899388189</v>
      </c>
      <c r="X220" s="49"/>
      <c r="Y220" s="36"/>
    </row>
    <row r="221" spans="1:25" ht="15.45" customHeight="1" x14ac:dyDescent="0.25">
      <c r="A221" s="49"/>
      <c r="B221" s="52"/>
      <c r="C221" s="55"/>
      <c r="D221" s="49"/>
      <c r="E221" s="36"/>
      <c r="F221" s="49"/>
      <c r="G221" s="52"/>
      <c r="H221" s="55"/>
      <c r="I221" s="49"/>
      <c r="J221" s="36"/>
      <c r="K221" s="49"/>
      <c r="L221" s="52"/>
      <c r="M221" s="55"/>
      <c r="N221" s="49"/>
      <c r="O221" s="36"/>
      <c r="P221" s="49"/>
      <c r="Q221" s="52"/>
      <c r="R221" s="55"/>
      <c r="S221" s="49"/>
      <c r="T221" s="36"/>
      <c r="U221" s="49"/>
      <c r="V221" s="52"/>
      <c r="W221" s="55"/>
      <c r="X221" s="49"/>
      <c r="Y221" s="36"/>
    </row>
    <row r="222" spans="1:25" ht="14.4" thickBot="1" x14ac:dyDescent="0.3">
      <c r="A222" s="81" t="s">
        <v>92</v>
      </c>
      <c r="B222" s="81"/>
      <c r="C222" s="81"/>
      <c r="D222" s="81"/>
      <c r="E222" s="36"/>
      <c r="F222" s="81" t="s">
        <v>92</v>
      </c>
      <c r="G222" s="81"/>
      <c r="H222" s="81"/>
      <c r="I222" s="81"/>
      <c r="J222" s="36"/>
      <c r="K222" s="81" t="s">
        <v>92</v>
      </c>
      <c r="L222" s="81"/>
      <c r="M222" s="81"/>
      <c r="N222" s="81"/>
      <c r="O222" s="36"/>
      <c r="P222" s="81" t="s">
        <v>92</v>
      </c>
      <c r="Q222" s="81"/>
      <c r="R222" s="81"/>
      <c r="S222" s="81"/>
      <c r="T222" s="36"/>
      <c r="U222" s="81" t="s">
        <v>92</v>
      </c>
      <c r="V222" s="81"/>
      <c r="W222" s="81"/>
      <c r="X222" s="81"/>
      <c r="Y222" s="36"/>
    </row>
    <row r="223" spans="1:25" ht="14.4" thickTop="1" x14ac:dyDescent="0.25">
      <c r="A223" s="82" t="s">
        <v>32</v>
      </c>
      <c r="B223" s="83" t="s">
        <v>51</v>
      </c>
      <c r="C223" s="83" t="s">
        <v>73</v>
      </c>
      <c r="D223" s="41" t="s">
        <v>74</v>
      </c>
      <c r="E223" s="36"/>
      <c r="F223" s="82" t="s">
        <v>32</v>
      </c>
      <c r="G223" s="83" t="s">
        <v>51</v>
      </c>
      <c r="H223" s="83" t="s">
        <v>73</v>
      </c>
      <c r="I223" s="41" t="s">
        <v>74</v>
      </c>
      <c r="J223" s="36"/>
      <c r="K223" s="82" t="s">
        <v>32</v>
      </c>
      <c r="L223" s="83" t="s">
        <v>51</v>
      </c>
      <c r="M223" s="83" t="s">
        <v>73</v>
      </c>
      <c r="N223" s="41" t="s">
        <v>74</v>
      </c>
      <c r="O223" s="36"/>
      <c r="P223" s="82" t="s">
        <v>32</v>
      </c>
      <c r="Q223" s="83" t="s">
        <v>51</v>
      </c>
      <c r="R223" s="83" t="s">
        <v>73</v>
      </c>
      <c r="S223" s="41" t="s">
        <v>74</v>
      </c>
      <c r="T223" s="36"/>
      <c r="U223" s="82" t="s">
        <v>32</v>
      </c>
      <c r="V223" s="83" t="s">
        <v>51</v>
      </c>
      <c r="W223" s="83" t="s">
        <v>73</v>
      </c>
      <c r="X223" s="41" t="s">
        <v>74</v>
      </c>
      <c r="Y223" s="36"/>
    </row>
    <row r="224" spans="1:25" ht="14.4" thickBot="1" x14ac:dyDescent="0.3">
      <c r="A224" s="81"/>
      <c r="B224" s="84"/>
      <c r="C224" s="84"/>
      <c r="D224" s="42" t="s">
        <v>75</v>
      </c>
      <c r="E224" s="36"/>
      <c r="F224" s="81"/>
      <c r="G224" s="84"/>
      <c r="H224" s="84"/>
      <c r="I224" s="42" t="s">
        <v>75</v>
      </c>
      <c r="J224" s="36"/>
      <c r="K224" s="81"/>
      <c r="L224" s="84"/>
      <c r="M224" s="84"/>
      <c r="N224" s="42" t="s">
        <v>75</v>
      </c>
      <c r="O224" s="36"/>
      <c r="P224" s="81"/>
      <c r="Q224" s="84"/>
      <c r="R224" s="84"/>
      <c r="S224" s="42" t="s">
        <v>75</v>
      </c>
      <c r="T224" s="36"/>
      <c r="U224" s="81"/>
      <c r="V224" s="84"/>
      <c r="W224" s="84"/>
      <c r="X224" s="42" t="s">
        <v>75</v>
      </c>
      <c r="Y224" s="36"/>
    </row>
    <row r="225" spans="1:25" ht="14.4" thickTop="1" x14ac:dyDescent="0.25">
      <c r="A225" s="49" t="s">
        <v>76</v>
      </c>
      <c r="B225" s="49" t="s">
        <v>77</v>
      </c>
      <c r="C225" s="56">
        <f>INDEX(Saturations!$G$2:$U$136,MATCH(LEFT(A$1,2)&amp;A225&amp;B225,Saturations!$A$2:$A$136,0),MATCH(C219,Saturations!$G$1:$U$1,0))</f>
        <v>2.5000000000000001E-2</v>
      </c>
      <c r="D225" s="57">
        <f>INDEX(Usage!$G$2:$V$136,MATCH(LEFT(A$1,2)&amp;A225&amp;B225,Usage!$A$2:$A$136,0),MATCH(C219,Usage!$G$1:$V$1,0))/1000000</f>
        <v>2.5312902260770098</v>
      </c>
      <c r="E225" s="36"/>
      <c r="F225" s="49" t="s">
        <v>76</v>
      </c>
      <c r="G225" s="49" t="s">
        <v>77</v>
      </c>
      <c r="H225" s="56">
        <f>INDEX(Saturations!$G$2:$U$136,MATCH(LEFT(F$1,2)&amp;F225&amp;G225,Saturations!$A$2:$A$136,0),MATCH(H219,Saturations!$G$1:$U$1,0))</f>
        <v>2.5000000000000001E-2</v>
      </c>
      <c r="I225" s="57">
        <f>INDEX(Usage!$G$2:$V$136,MATCH(LEFT(F$1,2)&amp;F225&amp;G225,Usage!$A$2:$A$136,0),MATCH(H219,Usage!$G$1:$V$1,0))/1000000</f>
        <v>2.9600237057417562E-2</v>
      </c>
      <c r="J225" s="36"/>
      <c r="K225" s="49" t="s">
        <v>76</v>
      </c>
      <c r="L225" s="49" t="s">
        <v>77</v>
      </c>
      <c r="M225" s="56">
        <f>INDEX(Saturations!$G$2:$U$136,MATCH(LEFT(K$1,2)&amp;K225&amp;L225,Saturations!$A$2:$A$136,0),MATCH(M219,Saturations!$G$1:$U$1,0))</f>
        <v>2.5000000000000001E-2</v>
      </c>
      <c r="N225" s="57">
        <f>INDEX(Usage!$G$2:$V$136,MATCH(LEFT(K$1,2)&amp;K225&amp;L225,Usage!$A$2:$A$136,0),MATCH(M219,Usage!$G$1:$V$1,0))/1000000</f>
        <v>0.15867557209085381</v>
      </c>
      <c r="O225" s="36"/>
      <c r="P225" s="49" t="s">
        <v>76</v>
      </c>
      <c r="Q225" s="49" t="s">
        <v>77</v>
      </c>
      <c r="R225" s="56">
        <f>INDEX(Saturations!$G$2:$U$136,MATCH(LEFT(P$1,2)&amp;P225&amp;Q225,Saturations!$A$2:$A$136,0),MATCH(R219,Saturations!$G$1:$U$1,0))</f>
        <v>2.5000000000000001E-2</v>
      </c>
      <c r="S225" s="57">
        <f>INDEX(Usage!$G$2:$V$136,MATCH(LEFT(P$1,2)&amp;P225&amp;Q225,Usage!$A$2:$A$136,0),MATCH(R219,Usage!$G$1:$V$1,0))/1000000</f>
        <v>1.7326916184307088E-2</v>
      </c>
      <c r="T225" s="36"/>
      <c r="U225" s="49" t="s">
        <v>76</v>
      </c>
      <c r="V225" s="49" t="s">
        <v>77</v>
      </c>
      <c r="W225" s="56">
        <f>INDEX(Saturations!$G$2:$U$136,MATCH(LEFT(U$1,2)&amp;U225&amp;V225,Saturations!$A$2:$A$136,0),MATCH(W219,Saturations!$G$1:$U$1,0))</f>
        <v>2.5000000000000001E-2</v>
      </c>
      <c r="X225" s="57">
        <f>INDEX(Usage!$G$2:$V$136,MATCH(LEFT(U$1,2)&amp;U225&amp;V225,Usage!$A$2:$A$136,0),MATCH(W219,Usage!$G$1:$V$1,0))/1000000</f>
        <v>1.764068646386747E-3</v>
      </c>
      <c r="Y225" s="36"/>
    </row>
    <row r="226" spans="1:25" x14ac:dyDescent="0.25">
      <c r="A226" s="49" t="s">
        <v>76</v>
      </c>
      <c r="B226" s="49" t="s">
        <v>78</v>
      </c>
      <c r="C226" s="56">
        <f>INDEX(Saturations!$G$2:$U$136,MATCH(LEFT(A$1,2)&amp;A226&amp;B226,Saturations!$A$2:$A$136,0),MATCH(C219,Saturations!$G$1:$U$1,0))</f>
        <v>2.5000000000000001E-2</v>
      </c>
      <c r="D226" s="57">
        <f>INDEX(Usage!$G$2:$V$136,MATCH(LEFT(A$1,2)&amp;A226&amp;B226,Usage!$A$2:$A$136,0),MATCH(C219,Usage!$G$1:$V$1,0))/1000000</f>
        <v>2.5486881478684595</v>
      </c>
      <c r="E226" s="36"/>
      <c r="F226" s="49" t="s">
        <v>76</v>
      </c>
      <c r="G226" s="49" t="s">
        <v>78</v>
      </c>
      <c r="H226" s="56">
        <f>INDEX(Saturations!$G$2:$U$136,MATCH(LEFT(F$1,2)&amp;F226&amp;G226,Saturations!$A$2:$A$136,0),MATCH(H219,Saturations!$G$1:$U$1,0))</f>
        <v>2.5000000000000001E-2</v>
      </c>
      <c r="I226" s="57">
        <f>INDEX(Usage!$G$2:$V$136,MATCH(LEFT(F$1,2)&amp;F226&amp;G226,Usage!$A$2:$A$136,0),MATCH(H219,Usage!$G$1:$V$1,0))/1000000</f>
        <v>3.4289929787856492E-2</v>
      </c>
      <c r="J226" s="36"/>
      <c r="K226" s="49" t="s">
        <v>76</v>
      </c>
      <c r="L226" s="49" t="s">
        <v>78</v>
      </c>
      <c r="M226" s="56">
        <f>INDEX(Saturations!$G$2:$U$136,MATCH(LEFT(K$1,2)&amp;K226&amp;L226,Saturations!$A$2:$A$136,0),MATCH(M219,Saturations!$G$1:$U$1,0))</f>
        <v>2.5000000000000001E-2</v>
      </c>
      <c r="N226" s="57">
        <f>INDEX(Usage!$G$2:$V$136,MATCH(LEFT(K$1,2)&amp;K226&amp;L226,Usage!$A$2:$A$136,0),MATCH(M219,Usage!$G$1:$V$1,0))/1000000</f>
        <v>0.1687052761745586</v>
      </c>
      <c r="O226" s="36"/>
      <c r="P226" s="49" t="s">
        <v>76</v>
      </c>
      <c r="Q226" s="49" t="s">
        <v>78</v>
      </c>
      <c r="R226" s="56">
        <f>INDEX(Saturations!$G$2:$U$136,MATCH(LEFT(P$1,2)&amp;P226&amp;Q226,Saturations!$A$2:$A$136,0),MATCH(R219,Saturations!$G$1:$U$1,0))</f>
        <v>2.5000000000000001E-2</v>
      </c>
      <c r="S226" s="57">
        <f>INDEX(Usage!$G$2:$V$136,MATCH(LEFT(P$1,2)&amp;P226&amp;Q226,Usage!$A$2:$A$136,0),MATCH(R219,Usage!$G$1:$V$1,0))/1000000</f>
        <v>1.8201872484869718E-2</v>
      </c>
      <c r="T226" s="36"/>
      <c r="U226" s="49" t="s">
        <v>76</v>
      </c>
      <c r="V226" s="49" t="s">
        <v>78</v>
      </c>
      <c r="W226" s="56">
        <f>INDEX(Saturations!$G$2:$U$136,MATCH(LEFT(U$1,2)&amp;U226&amp;V226,Saturations!$A$2:$A$136,0),MATCH(W219,Saturations!$G$1:$U$1,0))</f>
        <v>2.5000000000000001E-2</v>
      </c>
      <c r="X226" s="57">
        <f>INDEX(Usage!$G$2:$V$136,MATCH(LEFT(U$1,2)&amp;U226&amp;V226,Usage!$A$2:$A$136,0),MATCH(W219,Usage!$G$1:$V$1,0))/1000000</f>
        <v>1.9221120650250994E-3</v>
      </c>
      <c r="Y226" s="36"/>
    </row>
    <row r="227" spans="1:25" x14ac:dyDescent="0.25">
      <c r="A227" s="49" t="s">
        <v>76</v>
      </c>
      <c r="B227" s="49" t="s">
        <v>79</v>
      </c>
      <c r="C227" s="56">
        <f>INDEX(Saturations!$G$2:$U$136,MATCH(LEFT(A$1,2)&amp;A227&amp;B227,Saturations!$A$2:$A$136,0),MATCH(C219,Saturations!$G$1:$U$1,0))</f>
        <v>0.12818875133693347</v>
      </c>
      <c r="D227" s="57">
        <f>INDEX(Usage!$G$2:$V$136,MATCH(LEFT(A$1,2)&amp;A227&amp;B227,Usage!$A$2:$A$136,0),MATCH(C219,Usage!$G$1:$V$1,0))/1000000</f>
        <v>11.05527258375678</v>
      </c>
      <c r="E227" s="36"/>
      <c r="F227" s="49" t="s">
        <v>76</v>
      </c>
      <c r="G227" s="49" t="s">
        <v>79</v>
      </c>
      <c r="H227" s="56">
        <f>INDEX(Saturations!$G$2:$U$136,MATCH(LEFT(F$1,2)&amp;F227&amp;G227,Saturations!$A$2:$A$136,0),MATCH(H219,Saturations!$G$1:$U$1,0))</f>
        <v>0.18954764965777018</v>
      </c>
      <c r="I227" s="57">
        <f>INDEX(Usage!$G$2:$V$136,MATCH(LEFT(F$1,2)&amp;F227&amp;G227,Usage!$A$2:$A$136,0),MATCH(H219,Usage!$G$1:$V$1,0))/1000000</f>
        <v>0.20915770227572519</v>
      </c>
      <c r="J227" s="36"/>
      <c r="K227" s="49" t="s">
        <v>76</v>
      </c>
      <c r="L227" s="49" t="s">
        <v>79</v>
      </c>
      <c r="M227" s="56">
        <f>INDEX(Saturations!$G$2:$U$136,MATCH(LEFT(K$1,2)&amp;K227&amp;L227,Saturations!$A$2:$A$136,0),MATCH(M219,Saturations!$G$1:$U$1,0))</f>
        <v>5.8239276119433983E-2</v>
      </c>
      <c r="N227" s="57">
        <f>INDEX(Usage!$G$2:$V$136,MATCH(LEFT(K$1,2)&amp;K227&amp;L227,Usage!$A$2:$A$136,0),MATCH(M219,Usage!$G$1:$V$1,0))/1000000</f>
        <v>0.35973178527943506</v>
      </c>
      <c r="O227" s="36"/>
      <c r="P227" s="49" t="s">
        <v>76</v>
      </c>
      <c r="Q227" s="49" t="s">
        <v>79</v>
      </c>
      <c r="R227" s="56">
        <f>INDEX(Saturations!$G$2:$U$136,MATCH(LEFT(P$1,2)&amp;P227&amp;Q227,Saturations!$A$2:$A$136,0),MATCH(R219,Saturations!$G$1:$U$1,0))</f>
        <v>0.17595529852620176</v>
      </c>
      <c r="S227" s="57">
        <f>INDEX(Usage!$G$2:$V$136,MATCH(LEFT(P$1,2)&amp;P227&amp;Q227,Usage!$A$2:$A$136,0),MATCH(R219,Usage!$G$1:$V$1,0))/1000000</f>
        <v>0.11813236204479095</v>
      </c>
      <c r="T227" s="36"/>
      <c r="U227" s="49" t="s">
        <v>76</v>
      </c>
      <c r="V227" s="49" t="s">
        <v>79</v>
      </c>
      <c r="W227" s="56">
        <f>INDEX(Saturations!$G$2:$U$136,MATCH(LEFT(U$1,2)&amp;U227&amp;V227,Saturations!$A$2:$A$136,0),MATCH(W219,Saturations!$G$1:$U$1,0))</f>
        <v>0.45527791994682315</v>
      </c>
      <c r="X227" s="57">
        <f>INDEX(Usage!$G$2:$V$136,MATCH(LEFT(U$1,2)&amp;U227&amp;V227,Usage!$A$2:$A$136,0),MATCH(W219,Usage!$G$1:$V$1,0))/1000000</f>
        <v>3.1242326377209612E-2</v>
      </c>
      <c r="Y227" s="36"/>
    </row>
    <row r="228" spans="1:25" x14ac:dyDescent="0.25">
      <c r="A228" s="49" t="s">
        <v>76</v>
      </c>
      <c r="B228" s="49" t="s">
        <v>80</v>
      </c>
      <c r="C228" s="56">
        <f>INDEX(Saturations!$G$2:$U$136,MATCH(LEFT(A$1,2)&amp;A228&amp;B228,Saturations!$A$2:$A$136,0),MATCH(C219,Saturations!$G$1:$U$1,0))</f>
        <v>1.9135809362286798E-2</v>
      </c>
      <c r="D228" s="57">
        <f>INDEX(Usage!$G$2:$V$136,MATCH(LEFT(A$1,2)&amp;A228&amp;B228,Usage!$A$2:$A$136,0),MATCH(C219,Usage!$G$1:$V$1,0))/1000000</f>
        <v>1.8685397150478089</v>
      </c>
      <c r="E228" s="36"/>
      <c r="F228" s="49" t="s">
        <v>76</v>
      </c>
      <c r="G228" s="49" t="s">
        <v>80</v>
      </c>
      <c r="H228" s="56">
        <f>INDEX(Saturations!$G$2:$U$136,MATCH(LEFT(F$1,2)&amp;F228&amp;G228,Saturations!$A$2:$A$136,0),MATCH(H219,Saturations!$G$1:$U$1,0))</f>
        <v>2.0766521190408303E-2</v>
      </c>
      <c r="I228" s="57">
        <f>INDEX(Usage!$G$2:$V$136,MATCH(LEFT(F$1,2)&amp;F228&amp;G228,Usage!$A$2:$A$136,0),MATCH(H219,Usage!$G$1:$V$1,0))/1000000</f>
        <v>2.882250510524988E-2</v>
      </c>
      <c r="J228" s="36"/>
      <c r="K228" s="49" t="s">
        <v>76</v>
      </c>
      <c r="L228" s="49" t="s">
        <v>80</v>
      </c>
      <c r="M228" s="56">
        <f>INDEX(Saturations!$G$2:$U$136,MATCH(LEFT(K$1,2)&amp;K228&amp;L228,Saturations!$A$2:$A$136,0),MATCH(M219,Saturations!$G$1:$U$1,0))</f>
        <v>1.9135809362286798E-2</v>
      </c>
      <c r="N228" s="57">
        <f>INDEX(Usage!$G$2:$V$136,MATCH(LEFT(K$1,2)&amp;K228&amp;L228,Usage!$A$2:$A$136,0),MATCH(M219,Usage!$G$1:$V$1,0))/1000000</f>
        <v>7.9695459112634454E-2</v>
      </c>
      <c r="O228" s="36"/>
      <c r="P228" s="49" t="s">
        <v>76</v>
      </c>
      <c r="Q228" s="49" t="s">
        <v>80</v>
      </c>
      <c r="R228" s="56">
        <f>INDEX(Saturations!$G$2:$U$136,MATCH(LEFT(P$1,2)&amp;P228&amp;Q228,Saturations!$A$2:$A$136,0),MATCH(R219,Saturations!$G$1:$U$1,0))</f>
        <v>1.9135809362286798E-2</v>
      </c>
      <c r="S228" s="57">
        <f>INDEX(Usage!$G$2:$V$136,MATCH(LEFT(P$1,2)&amp;P228&amp;Q228,Usage!$A$2:$A$136,0),MATCH(R219,Usage!$G$1:$V$1,0))/1000000</f>
        <v>1.7822946590280105E-2</v>
      </c>
      <c r="T228" s="36"/>
      <c r="U228" s="49" t="s">
        <v>76</v>
      </c>
      <c r="V228" s="49" t="s">
        <v>80</v>
      </c>
      <c r="W228" s="56">
        <f>INDEX(Saturations!$G$2:$U$136,MATCH(LEFT(U$1,2)&amp;U228&amp;V228,Saturations!$A$2:$A$136,0),MATCH(W219,Saturations!$G$1:$U$1,0))</f>
        <v>5.6222108675973728E-2</v>
      </c>
      <c r="X228" s="57">
        <f>INDEX(Usage!$G$2:$V$136,MATCH(LEFT(U$1,2)&amp;U228&amp;V228,Usage!$A$2:$A$136,0),MATCH(W219,Usage!$G$1:$V$1,0))/1000000</f>
        <v>3.6865056303864302E-3</v>
      </c>
      <c r="Y228" s="36"/>
    </row>
    <row r="229" spans="1:25" x14ac:dyDescent="0.25">
      <c r="A229" s="49" t="s">
        <v>76</v>
      </c>
      <c r="B229" s="49" t="s">
        <v>81</v>
      </c>
      <c r="C229" s="56">
        <f>INDEX(Saturations!$G$2:$U$136,MATCH(LEFT(A$1,2)&amp;A229&amp;B229,Saturations!$A$2:$A$136,0),MATCH(C219,Saturations!$G$1:$U$1,0))</f>
        <v>0</v>
      </c>
      <c r="D229" s="57">
        <f>INDEX(Usage!$G$2:$V$136,MATCH(LEFT(A$1,2)&amp;A229&amp;B229,Usage!$A$2:$A$136,0),MATCH(C219,Usage!$G$1:$V$1,0))/1000000</f>
        <v>0</v>
      </c>
      <c r="E229" s="36"/>
      <c r="F229" s="49" t="s">
        <v>76</v>
      </c>
      <c r="G229" s="49" t="s">
        <v>81</v>
      </c>
      <c r="H229" s="56">
        <f>INDEX(Saturations!$G$2:$U$136,MATCH(LEFT(F$1,2)&amp;F229&amp;G229,Saturations!$A$2:$A$136,0),MATCH(H219,Saturations!$G$1:$U$1,0))</f>
        <v>0</v>
      </c>
      <c r="I229" s="57">
        <f>INDEX(Usage!$G$2:$V$136,MATCH(LEFT(F$1,2)&amp;F229&amp;G229,Usage!$A$2:$A$136,0),MATCH(H219,Usage!$G$1:$V$1,0))/1000000</f>
        <v>0</v>
      </c>
      <c r="J229" s="36"/>
      <c r="K229" s="49" t="s">
        <v>76</v>
      </c>
      <c r="L229" s="49" t="s">
        <v>81</v>
      </c>
      <c r="M229" s="56">
        <f>INDEX(Saturations!$G$2:$U$136,MATCH(LEFT(K$1,2)&amp;K229&amp;L229,Saturations!$A$2:$A$136,0),MATCH(M219,Saturations!$G$1:$U$1,0))</f>
        <v>0</v>
      </c>
      <c r="N229" s="57">
        <f>INDEX(Usage!$G$2:$V$136,MATCH(LEFT(K$1,2)&amp;K229&amp;L229,Usage!$A$2:$A$136,0),MATCH(M219,Usage!$G$1:$V$1,0))/1000000</f>
        <v>0</v>
      </c>
      <c r="O229" s="36"/>
      <c r="P229" s="49" t="s">
        <v>76</v>
      </c>
      <c r="Q229" s="49" t="s">
        <v>81</v>
      </c>
      <c r="R229" s="56">
        <f>INDEX(Saturations!$G$2:$U$136,MATCH(LEFT(P$1,2)&amp;P229&amp;Q229,Saturations!$A$2:$A$136,0),MATCH(R219,Saturations!$G$1:$U$1,0))</f>
        <v>0</v>
      </c>
      <c r="S229" s="57">
        <f>INDEX(Usage!$G$2:$V$136,MATCH(LEFT(P$1,2)&amp;P229&amp;Q229,Usage!$A$2:$A$136,0),MATCH(R219,Usage!$G$1:$V$1,0))/1000000</f>
        <v>0</v>
      </c>
      <c r="T229" s="36"/>
      <c r="U229" s="49" t="s">
        <v>76</v>
      </c>
      <c r="V229" s="49" t="s">
        <v>81</v>
      </c>
      <c r="W229" s="56">
        <f>INDEX(Saturations!$G$2:$U$136,MATCH(LEFT(U$1,2)&amp;U229&amp;V229,Saturations!$A$2:$A$136,0),MATCH(W219,Saturations!$G$1:$U$1,0))</f>
        <v>0</v>
      </c>
      <c r="X229" s="57">
        <f>INDEX(Usage!$G$2:$V$136,MATCH(LEFT(U$1,2)&amp;U229&amp;V229,Usage!$A$2:$A$136,0),MATCH(W219,Usage!$G$1:$V$1,0))/1000000</f>
        <v>0</v>
      </c>
      <c r="Y229" s="36"/>
    </row>
    <row r="230" spans="1:25" x14ac:dyDescent="0.25">
      <c r="A230" s="49" t="s">
        <v>119</v>
      </c>
      <c r="B230" s="49" t="s">
        <v>82</v>
      </c>
      <c r="C230" s="56">
        <f>INDEX(Saturations!$G$2:$U$136,MATCH(LEFT(A$1,2)&amp;A230&amp;B230,Saturations!$A$2:$A$136,0),MATCH(C219,Saturations!$G$1:$U$1,0))</f>
        <v>6.2159637458538225E-2</v>
      </c>
      <c r="D230" s="57">
        <f>INDEX(Usage!$G$2:$V$136,MATCH(LEFT(A$1,2)&amp;A230&amp;B230,Usage!$A$2:$A$136,0),MATCH(C219,Usage!$G$1:$V$1,0))/1000000</f>
        <v>9.7357718296115472</v>
      </c>
      <c r="E230" s="36"/>
      <c r="F230" s="49" t="s">
        <v>119</v>
      </c>
      <c r="G230" s="49" t="s">
        <v>82</v>
      </c>
      <c r="H230" s="56">
        <f>INDEX(Saturations!$G$2:$U$136,MATCH(LEFT(F$1,2)&amp;F230&amp;G230,Saturations!$A$2:$A$136,0),MATCH(H219,Saturations!$G$1:$U$1,0))</f>
        <v>1.3372462048937401E-2</v>
      </c>
      <c r="I230" s="57">
        <f>INDEX(Usage!$G$2:$V$136,MATCH(LEFT(F$1,2)&amp;F230&amp;G230,Usage!$A$2:$A$136,0),MATCH(H219,Usage!$G$1:$V$1,0))/1000000</f>
        <v>2.9634765146139108E-2</v>
      </c>
      <c r="J230" s="36"/>
      <c r="K230" s="49" t="s">
        <v>119</v>
      </c>
      <c r="L230" s="49" t="s">
        <v>82</v>
      </c>
      <c r="M230" s="56">
        <f>INDEX(Saturations!$G$2:$U$136,MATCH(LEFT(K$1,2)&amp;K230&amp;L230,Saturations!$A$2:$A$136,0),MATCH(M219,Saturations!$G$1:$U$1,0))</f>
        <v>6.2159637458538225E-2</v>
      </c>
      <c r="N230" s="57">
        <f>INDEX(Usage!$G$2:$V$136,MATCH(LEFT(K$1,2)&amp;K230&amp;L230,Usage!$A$2:$A$136,0),MATCH(M219,Usage!$G$1:$V$1,0))/1000000</f>
        <v>0.13456453703877796</v>
      </c>
      <c r="O230" s="36"/>
      <c r="P230" s="49" t="s">
        <v>119</v>
      </c>
      <c r="Q230" s="49" t="s">
        <v>82</v>
      </c>
      <c r="R230" s="56">
        <f>INDEX(Saturations!$G$2:$U$136,MATCH(LEFT(P$1,2)&amp;P230&amp;Q230,Saturations!$A$2:$A$136,0),MATCH(R219,Saturations!$G$1:$U$1,0))</f>
        <v>6.2159637458538225E-2</v>
      </c>
      <c r="S230" s="57">
        <f>INDEX(Usage!$G$2:$V$136,MATCH(LEFT(P$1,2)&amp;P230&amp;Q230,Usage!$A$2:$A$136,0),MATCH(R219,Usage!$G$1:$V$1,0))/1000000</f>
        <v>2.8809728198582154E-2</v>
      </c>
      <c r="T230" s="36"/>
      <c r="U230" s="49" t="s">
        <v>119</v>
      </c>
      <c r="V230" s="49" t="s">
        <v>82</v>
      </c>
      <c r="W230" s="56">
        <f>INDEX(Saturations!$G$2:$U$136,MATCH(LEFT(U$1,2)&amp;U230&amp;V230,Saturations!$A$2:$A$136,0),MATCH(W219,Saturations!$G$1:$U$1,0))</f>
        <v>1.2955952227315231E-2</v>
      </c>
      <c r="X230" s="57">
        <f>INDEX(Usage!$G$2:$V$136,MATCH(LEFT(U$1,2)&amp;U230&amp;V230,Usage!$A$2:$A$136,0),MATCH(W219,Usage!$G$1:$V$1,0))/1000000</f>
        <v>8.3183121269531687E-4</v>
      </c>
      <c r="Y230" s="36"/>
    </row>
    <row r="231" spans="1:25" x14ac:dyDescent="0.25">
      <c r="A231" s="49" t="s">
        <v>119</v>
      </c>
      <c r="B231" s="49" t="s">
        <v>83</v>
      </c>
      <c r="C231" s="56">
        <f>INDEX(Saturations!$G$2:$U$136,MATCH(LEFT(A$1,2)&amp;A231&amp;B231,Saturations!$A$2:$A$136,0),MATCH(C219,Saturations!$G$1:$U$1,0))</f>
        <v>9.6886191762878375E-3</v>
      </c>
      <c r="D231" s="57">
        <f>INDEX(Usage!$G$2:$V$136,MATCH(LEFT(A$1,2)&amp;A231&amp;B231,Usage!$A$2:$A$136,0),MATCH(C219,Usage!$G$1:$V$1,0))/1000000</f>
        <v>1.4452217900778139</v>
      </c>
      <c r="E231" s="36"/>
      <c r="F231" s="49" t="s">
        <v>119</v>
      </c>
      <c r="G231" s="49" t="s">
        <v>83</v>
      </c>
      <c r="H231" s="56">
        <f>INDEX(Saturations!$G$2:$U$136,MATCH(LEFT(F$1,2)&amp;F231&amp;G231,Saturations!$A$2:$A$136,0),MATCH(H219,Saturations!$G$1:$U$1,0))</f>
        <v>7.2331527825719805E-2</v>
      </c>
      <c r="I231" s="57">
        <f>INDEX(Usage!$G$2:$V$136,MATCH(LEFT(F$1,2)&amp;F231&amp;G231,Usage!$A$2:$A$136,0),MATCH(H219,Usage!$G$1:$V$1,0))/1000000</f>
        <v>0.15266112388509429</v>
      </c>
      <c r="J231" s="36"/>
      <c r="K231" s="49" t="s">
        <v>119</v>
      </c>
      <c r="L231" s="49" t="s">
        <v>83</v>
      </c>
      <c r="M231" s="56">
        <f>INDEX(Saturations!$G$2:$U$136,MATCH(LEFT(K$1,2)&amp;K231&amp;L231,Saturations!$A$2:$A$136,0),MATCH(M219,Saturations!$G$1:$U$1,0))</f>
        <v>9.6886191762878375E-3</v>
      </c>
      <c r="N231" s="57">
        <f>INDEX(Usage!$G$2:$V$136,MATCH(LEFT(K$1,2)&amp;K231&amp;L231,Usage!$A$2:$A$136,0),MATCH(M219,Usage!$G$1:$V$1,0))/1000000</f>
        <v>1.9975365538936873E-2</v>
      </c>
      <c r="O231" s="36"/>
      <c r="P231" s="49" t="s">
        <v>119</v>
      </c>
      <c r="Q231" s="49" t="s">
        <v>83</v>
      </c>
      <c r="R231" s="56">
        <f>INDEX(Saturations!$G$2:$U$136,MATCH(LEFT(P$1,2)&amp;P231&amp;Q231,Saturations!$A$2:$A$136,0),MATCH(R219,Saturations!$G$1:$U$1,0))</f>
        <v>9.6886191762878375E-3</v>
      </c>
      <c r="S231" s="57">
        <f>INDEX(Usage!$G$2:$V$136,MATCH(LEFT(P$1,2)&amp;P231&amp;Q231,Usage!$A$2:$A$136,0),MATCH(R219,Usage!$G$1:$V$1,0))/1000000</f>
        <v>4.2766457233695716E-3</v>
      </c>
      <c r="T231" s="36"/>
      <c r="U231" s="49" t="s">
        <v>119</v>
      </c>
      <c r="V231" s="49" t="s">
        <v>83</v>
      </c>
      <c r="W231" s="56">
        <f>INDEX(Saturations!$G$2:$U$136,MATCH(LEFT(U$1,2)&amp;U231&amp;V231,Saturations!$A$2:$A$136,0),MATCH(W219,Saturations!$G$1:$U$1,0))</f>
        <v>7.0078629919403182E-2</v>
      </c>
      <c r="X231" s="57">
        <f>INDEX(Usage!$G$2:$V$136,MATCH(LEFT(U$1,2)&amp;U231&amp;V231,Usage!$A$2:$A$136,0),MATCH(W219,Usage!$G$1:$V$1,0))/1000000</f>
        <v>4.2851120022900646E-3</v>
      </c>
      <c r="Y231" s="36"/>
    </row>
    <row r="232" spans="1:25" x14ac:dyDescent="0.25">
      <c r="A232" s="49" t="s">
        <v>119</v>
      </c>
      <c r="B232" s="49" t="s">
        <v>80</v>
      </c>
      <c r="C232" s="56">
        <f>INDEX(Saturations!$G$2:$U$136,MATCH(LEFT(A$1,2)&amp;A232&amp;B232,Saturations!$A$2:$A$136,0),MATCH(C219,Saturations!$G$1:$U$1,0))</f>
        <v>1.9135809362286798E-2</v>
      </c>
      <c r="D232" s="57">
        <f>INDEX(Usage!$G$2:$V$136,MATCH(LEFT(A$1,2)&amp;A232&amp;B232,Usage!$A$2:$A$136,0),MATCH(C219,Usage!$G$1:$V$1,0))/1000000</f>
        <v>2.4336176778060667</v>
      </c>
      <c r="E232" s="36"/>
      <c r="F232" s="49" t="s">
        <v>119</v>
      </c>
      <c r="G232" s="49" t="s">
        <v>80</v>
      </c>
      <c r="H232" s="56">
        <f>INDEX(Saturations!$G$2:$U$136,MATCH(LEFT(F$1,2)&amp;F232&amp;G232,Saturations!$A$2:$A$136,0),MATCH(H219,Saturations!$G$1:$U$1,0))</f>
        <v>2.0766521190408303E-2</v>
      </c>
      <c r="I232" s="57">
        <f>INDEX(Usage!$G$2:$V$136,MATCH(LEFT(F$1,2)&amp;F232&amp;G232,Usage!$A$2:$A$136,0),MATCH(H219,Usage!$G$1:$V$1,0))/1000000</f>
        <v>3.9144155402011931E-2</v>
      </c>
      <c r="J232" s="36"/>
      <c r="K232" s="49" t="s">
        <v>119</v>
      </c>
      <c r="L232" s="49" t="s">
        <v>80</v>
      </c>
      <c r="M232" s="56">
        <f>INDEX(Saturations!$G$2:$U$136,MATCH(LEFT(K$1,2)&amp;K232&amp;L232,Saturations!$A$2:$A$136,0),MATCH(M219,Saturations!$G$1:$U$1,0))</f>
        <v>1.9135809362286798E-2</v>
      </c>
      <c r="N232" s="57">
        <f>INDEX(Usage!$G$2:$V$136,MATCH(LEFT(K$1,2)&amp;K232&amp;L232,Usage!$A$2:$A$136,0),MATCH(M219,Usage!$G$1:$V$1,0))/1000000</f>
        <v>3.7639696463270381E-2</v>
      </c>
      <c r="O232" s="36"/>
      <c r="P232" s="49" t="s">
        <v>119</v>
      </c>
      <c r="Q232" s="49" t="s">
        <v>80</v>
      </c>
      <c r="R232" s="56">
        <f>INDEX(Saturations!$G$2:$U$136,MATCH(LEFT(P$1,2)&amp;P232&amp;Q232,Saturations!$A$2:$A$136,0),MATCH(R219,Saturations!$G$1:$U$1,0))</f>
        <v>1.9135809362286798E-2</v>
      </c>
      <c r="S232" s="57">
        <f>INDEX(Usage!$G$2:$V$136,MATCH(LEFT(P$1,2)&amp;P232&amp;Q232,Usage!$A$2:$A$136,0),MATCH(R219,Usage!$G$1:$V$1,0))/1000000</f>
        <v>8.1598508482061353E-3</v>
      </c>
      <c r="T232" s="36"/>
      <c r="U232" s="49" t="s">
        <v>119</v>
      </c>
      <c r="V232" s="49" t="s">
        <v>80</v>
      </c>
      <c r="W232" s="56">
        <f>INDEX(Saturations!$G$2:$U$136,MATCH(LEFT(U$1,2)&amp;U232&amp;V232,Saturations!$A$2:$A$136,0),MATCH(W219,Saturations!$G$1:$U$1,0))</f>
        <v>5.6222108675973728E-2</v>
      </c>
      <c r="X232" s="57">
        <f>INDEX(Usage!$G$2:$V$136,MATCH(LEFT(U$1,2)&amp;U232&amp;V232,Usage!$A$2:$A$136,0),MATCH(W219,Usage!$G$1:$V$1,0))/1000000</f>
        <v>2.9922463082007805E-3</v>
      </c>
      <c r="Y232" s="36"/>
    </row>
    <row r="233" spans="1:25" x14ac:dyDescent="0.25">
      <c r="A233" s="49" t="s">
        <v>119</v>
      </c>
      <c r="B233" s="49" t="s">
        <v>81</v>
      </c>
      <c r="C233" s="56">
        <f>INDEX(Saturations!$G$2:$U$136,MATCH(LEFT(A$1,2)&amp;A233&amp;B233,Saturations!$A$2:$A$136,0),MATCH(C219,Saturations!$G$1:$U$1,0))</f>
        <v>0</v>
      </c>
      <c r="D233" s="57">
        <f>INDEX(Usage!$G$2:$V$136,MATCH(LEFT(A$1,2)&amp;A233&amp;B233,Usage!$A$2:$A$136,0),MATCH(C219,Usage!$G$1:$V$1,0))/1000000</f>
        <v>0</v>
      </c>
      <c r="E233" s="36"/>
      <c r="F233" s="49" t="s">
        <v>119</v>
      </c>
      <c r="G233" s="49" t="s">
        <v>81</v>
      </c>
      <c r="H233" s="56">
        <f>INDEX(Saturations!$G$2:$U$136,MATCH(LEFT(F$1,2)&amp;F233&amp;G233,Saturations!$A$2:$A$136,0),MATCH(H219,Saturations!$G$1:$U$1,0))</f>
        <v>0</v>
      </c>
      <c r="I233" s="57">
        <f>INDEX(Usage!$G$2:$V$136,MATCH(LEFT(F$1,2)&amp;F233&amp;G233,Usage!$A$2:$A$136,0),MATCH(H219,Usage!$G$1:$V$1,0))/1000000</f>
        <v>0</v>
      </c>
      <c r="J233" s="36"/>
      <c r="K233" s="49" t="s">
        <v>119</v>
      </c>
      <c r="L233" s="49" t="s">
        <v>81</v>
      </c>
      <c r="M233" s="56">
        <f>INDEX(Saturations!$G$2:$U$136,MATCH(LEFT(K$1,2)&amp;K233&amp;L233,Saturations!$A$2:$A$136,0),MATCH(M219,Saturations!$G$1:$U$1,0))</f>
        <v>0</v>
      </c>
      <c r="N233" s="57">
        <f>INDEX(Usage!$G$2:$V$136,MATCH(LEFT(K$1,2)&amp;K233&amp;L233,Usage!$A$2:$A$136,0),MATCH(M219,Usage!$G$1:$V$1,0))/1000000</f>
        <v>0</v>
      </c>
      <c r="O233" s="36"/>
      <c r="P233" s="49" t="s">
        <v>119</v>
      </c>
      <c r="Q233" s="49" t="s">
        <v>81</v>
      </c>
      <c r="R233" s="56">
        <f>INDEX(Saturations!$G$2:$U$136,MATCH(LEFT(P$1,2)&amp;P233&amp;Q233,Saturations!$A$2:$A$136,0),MATCH(R219,Saturations!$G$1:$U$1,0))</f>
        <v>0</v>
      </c>
      <c r="S233" s="57">
        <f>INDEX(Usage!$G$2:$V$136,MATCH(LEFT(P$1,2)&amp;P233&amp;Q233,Usage!$A$2:$A$136,0),MATCH(R219,Usage!$G$1:$V$1,0))/1000000</f>
        <v>0</v>
      </c>
      <c r="T233" s="36"/>
      <c r="U233" s="49" t="s">
        <v>119</v>
      </c>
      <c r="V233" s="49" t="s">
        <v>81</v>
      </c>
      <c r="W233" s="56">
        <f>INDEX(Saturations!$G$2:$U$136,MATCH(LEFT(U$1,2)&amp;U233&amp;V233,Saturations!$A$2:$A$136,0),MATCH(W219,Saturations!$G$1:$U$1,0))</f>
        <v>0</v>
      </c>
      <c r="X233" s="57">
        <f>INDEX(Usage!$G$2:$V$136,MATCH(LEFT(U$1,2)&amp;U233&amp;V233,Usage!$A$2:$A$136,0),MATCH(W219,Usage!$G$1:$V$1,0))/1000000</f>
        <v>0</v>
      </c>
      <c r="Y233" s="36"/>
    </row>
    <row r="234" spans="1:25" x14ac:dyDescent="0.25">
      <c r="A234" s="49" t="s">
        <v>84</v>
      </c>
      <c r="B234" s="49" t="s">
        <v>84</v>
      </c>
      <c r="C234" s="56">
        <f>INDEX(Saturations!$G$2:$U$136,MATCH(LEFT(A$1,2)&amp;A234&amp;B234,Saturations!$A$2:$A$136,0),MATCH(C219,Saturations!$G$1:$U$1,0))</f>
        <v>1</v>
      </c>
      <c r="D234" s="57">
        <f>INDEX(Usage!$G$2:$V$136,MATCH(LEFT(A$1,2)&amp;A234&amp;B234,Usage!$A$2:$A$136,0),MATCH(C219,Usage!$G$1:$V$1,0))/1000000</f>
        <v>42.942462261560784</v>
      </c>
      <c r="E234" s="36"/>
      <c r="F234" s="49" t="s">
        <v>84</v>
      </c>
      <c r="G234" s="49" t="s">
        <v>84</v>
      </c>
      <c r="H234" s="56">
        <f>INDEX(Saturations!$G$2:$U$136,MATCH(LEFT(F$1,2)&amp;F234&amp;G234,Saturations!$A$2:$A$136,0),MATCH(H219,Saturations!$G$1:$U$1,0))</f>
        <v>1</v>
      </c>
      <c r="I234" s="57">
        <f>INDEX(Usage!$G$2:$V$136,MATCH(LEFT(F$1,2)&amp;F234&amp;G234,Usage!$A$2:$A$136,0),MATCH(H219,Usage!$G$1:$V$1,0))/1000000</f>
        <v>0.65315124447029782</v>
      </c>
      <c r="J234" s="36"/>
      <c r="K234" s="49" t="s">
        <v>84</v>
      </c>
      <c r="L234" s="49" t="s">
        <v>84</v>
      </c>
      <c r="M234" s="56">
        <f>INDEX(Saturations!$G$2:$U$136,MATCH(LEFT(K$1,2)&amp;K234&amp;L234,Saturations!$A$2:$A$136,0),MATCH(M219,Saturations!$G$1:$U$1,0))</f>
        <v>1</v>
      </c>
      <c r="N234" s="57">
        <f>INDEX(Usage!$G$2:$V$136,MATCH(LEFT(K$1,2)&amp;K234&amp;L234,Usage!$A$2:$A$136,0),MATCH(M219,Usage!$G$1:$V$1,0))/1000000</f>
        <v>2.0003743380109174</v>
      </c>
      <c r="O234" s="36"/>
      <c r="P234" s="49" t="s">
        <v>84</v>
      </c>
      <c r="Q234" s="49" t="s">
        <v>84</v>
      </c>
      <c r="R234" s="56">
        <f>INDEX(Saturations!$G$2:$U$136,MATCH(LEFT(P$1,2)&amp;P234&amp;Q234,Saturations!$A$2:$A$136,0),MATCH(R219,Saturations!$G$1:$U$1,0))</f>
        <v>1</v>
      </c>
      <c r="S234" s="57">
        <f>INDEX(Usage!$G$2:$V$136,MATCH(LEFT(P$1,2)&amp;P234&amp;Q234,Usage!$A$2:$A$136,0),MATCH(R219,Usage!$G$1:$V$1,0))/1000000</f>
        <v>0.43894794999018039</v>
      </c>
      <c r="T234" s="36"/>
      <c r="U234" s="49" t="s">
        <v>84</v>
      </c>
      <c r="V234" s="49" t="s">
        <v>84</v>
      </c>
      <c r="W234" s="56">
        <f>INDEX(Saturations!$G$2:$U$136,MATCH(LEFT(U$1,2)&amp;U234&amp;V234,Saturations!$A$2:$A$136,0),MATCH(W219,Saturations!$G$1:$U$1,0))</f>
        <v>1</v>
      </c>
      <c r="X234" s="57">
        <f>INDEX(Usage!$G$2:$V$136,MATCH(LEFT(U$1,2)&amp;U234&amp;V234,Usage!$A$2:$A$136,0),MATCH(W219,Usage!$G$1:$V$1,0))/1000000</f>
        <v>2.8999462276092881E-2</v>
      </c>
      <c r="Y234" s="36"/>
    </row>
    <row r="235" spans="1:25" x14ac:dyDescent="0.25">
      <c r="A235" s="49" t="s">
        <v>85</v>
      </c>
      <c r="B235" s="49" t="s">
        <v>86</v>
      </c>
      <c r="C235" s="56">
        <f>INDEX(Saturations!$G$2:$U$136,MATCH(LEFT(A$1,2)&amp;A235&amp;B235,Saturations!$A$2:$A$136,0),MATCH(C219,Saturations!$G$1:$U$1,0))</f>
        <v>1</v>
      </c>
      <c r="D235" s="57">
        <f>INDEX(Usage!$G$2:$V$136,MATCH(LEFT(A$1,2)&amp;A235&amp;B235,Usage!$A$2:$A$136,0),MATCH(C219,Usage!$G$1:$V$1,0))/1000000</f>
        <v>3.2205458237947178</v>
      </c>
      <c r="E235" s="36"/>
      <c r="F235" s="49" t="s">
        <v>85</v>
      </c>
      <c r="G235" s="49" t="s">
        <v>86</v>
      </c>
      <c r="H235" s="56">
        <f>INDEX(Saturations!$G$2:$U$136,MATCH(LEFT(F$1,2)&amp;F235&amp;G235,Saturations!$A$2:$A$136,0),MATCH(H219,Saturations!$G$1:$U$1,0))</f>
        <v>1</v>
      </c>
      <c r="I235" s="57">
        <f>INDEX(Usage!$G$2:$V$136,MATCH(LEFT(F$1,2)&amp;F235&amp;G235,Usage!$A$2:$A$136,0),MATCH(H219,Usage!$G$1:$V$1,0))/1000000</f>
        <v>5.0940538985563638E-2</v>
      </c>
      <c r="J235" s="36"/>
      <c r="K235" s="49" t="s">
        <v>85</v>
      </c>
      <c r="L235" s="49" t="s">
        <v>86</v>
      </c>
      <c r="M235" s="56">
        <f>INDEX(Saturations!$G$2:$U$136,MATCH(LEFT(K$1,2)&amp;K235&amp;L235,Saturations!$A$2:$A$136,0),MATCH(M219,Saturations!$G$1:$U$1,0))</f>
        <v>1</v>
      </c>
      <c r="N235" s="57">
        <f>INDEX(Usage!$G$2:$V$136,MATCH(LEFT(K$1,2)&amp;K235&amp;L235,Usage!$A$2:$A$136,0),MATCH(M219,Usage!$G$1:$V$1,0))/1000000</f>
        <v>0.12013157552739727</v>
      </c>
      <c r="O235" s="36"/>
      <c r="P235" s="49" t="s">
        <v>85</v>
      </c>
      <c r="Q235" s="49" t="s">
        <v>86</v>
      </c>
      <c r="R235" s="56">
        <f>INDEX(Saturations!$G$2:$U$136,MATCH(LEFT(P$1,2)&amp;P235&amp;Q235,Saturations!$A$2:$A$136,0),MATCH(R219,Saturations!$G$1:$U$1,0))</f>
        <v>1</v>
      </c>
      <c r="S235" s="57">
        <f>INDEX(Usage!$G$2:$V$136,MATCH(LEFT(P$1,2)&amp;P235&amp;Q235,Usage!$A$2:$A$136,0),MATCH(R219,Usage!$G$1:$V$1,0))/1000000</f>
        <v>2.8148275361058236E-2</v>
      </c>
      <c r="T235" s="36"/>
      <c r="U235" s="49" t="s">
        <v>85</v>
      </c>
      <c r="V235" s="49" t="s">
        <v>86</v>
      </c>
      <c r="W235" s="56">
        <f>INDEX(Saturations!$G$2:$U$136,MATCH(LEFT(U$1,2)&amp;U235&amp;V235,Saturations!$A$2:$A$136,0),MATCH(W219,Saturations!$G$1:$U$1,0))</f>
        <v>1</v>
      </c>
      <c r="X235" s="57">
        <f>INDEX(Usage!$G$2:$V$136,MATCH(LEFT(U$1,2)&amp;U235&amp;V235,Usage!$A$2:$A$136,0),MATCH(W219,Usage!$G$1:$V$1,0))/1000000</f>
        <v>3.2788185160760072E-3</v>
      </c>
      <c r="Y235" s="36"/>
    </row>
    <row r="236" spans="1:25" x14ac:dyDescent="0.25">
      <c r="A236" s="49" t="s">
        <v>85</v>
      </c>
      <c r="B236" s="49" t="s">
        <v>87</v>
      </c>
      <c r="C236" s="56">
        <f>INDEX(Saturations!$G$2:$U$136,MATCH(LEFT(A$1,2)&amp;A236&amp;B236,Saturations!$A$2:$A$136,0),MATCH(C219,Saturations!$G$1:$U$1,0))</f>
        <v>1</v>
      </c>
      <c r="D236" s="57">
        <f>INDEX(Usage!$G$2:$V$136,MATCH(LEFT(A$1,2)&amp;A236&amp;B236,Usage!$A$2:$A$136,0),MATCH(C219,Usage!$G$1:$V$1,0))/1000000</f>
        <v>19.551493046879603</v>
      </c>
      <c r="E236" s="36"/>
      <c r="F236" s="49" t="s">
        <v>85</v>
      </c>
      <c r="G236" s="49" t="s">
        <v>87</v>
      </c>
      <c r="H236" s="56">
        <f>INDEX(Saturations!$G$2:$U$136,MATCH(LEFT(F$1,2)&amp;F236&amp;G236,Saturations!$A$2:$A$136,0),MATCH(H219,Saturations!$G$1:$U$1,0))</f>
        <v>1</v>
      </c>
      <c r="I236" s="57">
        <f>INDEX(Usage!$G$2:$V$136,MATCH(LEFT(F$1,2)&amp;F236&amp;G236,Usage!$A$2:$A$136,0),MATCH(H219,Usage!$G$1:$V$1,0))/1000000</f>
        <v>0.30925304227064787</v>
      </c>
      <c r="J236" s="36"/>
      <c r="K236" s="49" t="s">
        <v>85</v>
      </c>
      <c r="L236" s="49" t="s">
        <v>87</v>
      </c>
      <c r="M236" s="56">
        <f>INDEX(Saturations!$G$2:$U$136,MATCH(LEFT(K$1,2)&amp;K236&amp;L236,Saturations!$A$2:$A$136,0),MATCH(M219,Saturations!$G$1:$U$1,0))</f>
        <v>1</v>
      </c>
      <c r="N236" s="57">
        <f>INDEX(Usage!$G$2:$V$136,MATCH(LEFT(K$1,2)&amp;K236&amp;L236,Usage!$A$2:$A$136,0),MATCH(M219,Usage!$G$1:$V$1,0))/1000000</f>
        <v>0.72930235809130683</v>
      </c>
      <c r="O236" s="36"/>
      <c r="P236" s="49" t="s">
        <v>85</v>
      </c>
      <c r="Q236" s="49" t="s">
        <v>87</v>
      </c>
      <c r="R236" s="56">
        <f>INDEX(Saturations!$G$2:$U$136,MATCH(LEFT(P$1,2)&amp;P236&amp;Q236,Saturations!$A$2:$A$136,0),MATCH(R219,Saturations!$G$1:$U$1,0))</f>
        <v>1</v>
      </c>
      <c r="S236" s="57">
        <f>INDEX(Usage!$G$2:$V$136,MATCH(LEFT(P$1,2)&amp;P236&amp;Q236,Usage!$A$2:$A$136,0),MATCH(R219,Usage!$G$1:$V$1,0))/1000000</f>
        <v>0.17088432834497747</v>
      </c>
      <c r="T236" s="36"/>
      <c r="U236" s="49" t="s">
        <v>85</v>
      </c>
      <c r="V236" s="49" t="s">
        <v>87</v>
      </c>
      <c r="W236" s="56">
        <f>INDEX(Saturations!$G$2:$U$136,MATCH(LEFT(U$1,2)&amp;U236&amp;V236,Saturations!$A$2:$A$136,0),MATCH(W219,Saturations!$G$1:$U$1,0))</f>
        <v>1</v>
      </c>
      <c r="X236" s="57">
        <f>INDEX(Usage!$G$2:$V$136,MATCH(LEFT(U$1,2)&amp;U236&amp;V236,Usage!$A$2:$A$136,0),MATCH(W219,Usage!$G$1:$V$1,0))/1000000</f>
        <v>1.9905258588590831E-2</v>
      </c>
      <c r="Y236" s="36"/>
    </row>
    <row r="237" spans="1:25" x14ac:dyDescent="0.25">
      <c r="A237" s="49" t="s">
        <v>85</v>
      </c>
      <c r="B237" s="49" t="s">
        <v>88</v>
      </c>
      <c r="C237" s="56">
        <f>INDEX(Saturations!$G$2:$U$136,MATCH(LEFT(A$1,2)&amp;A237&amp;B237,Saturations!$A$2:$A$136,0),MATCH(C219,Saturations!$G$1:$U$1,0))</f>
        <v>1</v>
      </c>
      <c r="D237" s="57">
        <f>INDEX(Usage!$G$2:$V$136,MATCH(LEFT(A$1,2)&amp;A237&amp;B237,Usage!$A$2:$A$136,0),MATCH(C219,Usage!$G$1:$V$1,0))/1000000</f>
        <v>10.560285344830749</v>
      </c>
      <c r="E237" s="36"/>
      <c r="F237" s="49" t="s">
        <v>85</v>
      </c>
      <c r="G237" s="49" t="s">
        <v>88</v>
      </c>
      <c r="H237" s="56">
        <f>INDEX(Saturations!$G$2:$U$136,MATCH(LEFT(F$1,2)&amp;F237&amp;G237,Saturations!$A$2:$A$136,0),MATCH(H219,Saturations!$G$1:$U$1,0))</f>
        <v>1</v>
      </c>
      <c r="I237" s="57">
        <f>INDEX(Usage!$G$2:$V$136,MATCH(LEFT(F$1,2)&amp;F237&amp;G237,Usage!$A$2:$A$136,0),MATCH(H219,Usage!$G$1:$V$1,0))/1000000</f>
        <v>0.1670358556405116</v>
      </c>
      <c r="J237" s="36"/>
      <c r="K237" s="49" t="s">
        <v>85</v>
      </c>
      <c r="L237" s="49" t="s">
        <v>88</v>
      </c>
      <c r="M237" s="56">
        <f>INDEX(Saturations!$G$2:$U$136,MATCH(LEFT(K$1,2)&amp;K237&amp;L237,Saturations!$A$2:$A$136,0),MATCH(M219,Saturations!$G$1:$U$1,0))</f>
        <v>1</v>
      </c>
      <c r="N237" s="57">
        <f>INDEX(Usage!$G$2:$V$136,MATCH(LEFT(K$1,2)&amp;K237&amp;L237,Usage!$A$2:$A$136,0),MATCH(M219,Usage!$G$1:$V$1,0))/1000000</f>
        <v>0.39391574779662702</v>
      </c>
      <c r="O237" s="36"/>
      <c r="P237" s="49" t="s">
        <v>85</v>
      </c>
      <c r="Q237" s="49" t="s">
        <v>88</v>
      </c>
      <c r="R237" s="56">
        <f>INDEX(Saturations!$G$2:$U$136,MATCH(LEFT(P$1,2)&amp;P237&amp;Q237,Saturations!$A$2:$A$136,0),MATCH(R219,Saturations!$G$1:$U$1,0))</f>
        <v>1</v>
      </c>
      <c r="S237" s="57">
        <f>INDEX(Usage!$G$2:$V$136,MATCH(LEFT(P$1,2)&amp;P237&amp;Q237,Usage!$A$2:$A$136,0),MATCH(R219,Usage!$G$1:$V$1,0))/1000000</f>
        <v>9.2299205178640889E-2</v>
      </c>
      <c r="T237" s="36"/>
      <c r="U237" s="49" t="s">
        <v>85</v>
      </c>
      <c r="V237" s="49" t="s">
        <v>88</v>
      </c>
      <c r="W237" s="56">
        <f>INDEX(Saturations!$G$2:$U$136,MATCH(LEFT(U$1,2)&amp;U237&amp;V237,Saturations!$A$2:$A$136,0),MATCH(W219,Saturations!$G$1:$U$1,0))</f>
        <v>1</v>
      </c>
      <c r="X237" s="57">
        <f>INDEX(Usage!$G$2:$V$136,MATCH(LEFT(U$1,2)&amp;U237&amp;V237,Usage!$A$2:$A$136,0),MATCH(W219,Usage!$G$1:$V$1,0))/1000000</f>
        <v>1.075136359428625E-2</v>
      </c>
      <c r="Y237" s="36"/>
    </row>
    <row r="238" spans="1:25" x14ac:dyDescent="0.25">
      <c r="A238" s="49" t="s">
        <v>89</v>
      </c>
      <c r="B238" s="49" t="s">
        <v>86</v>
      </c>
      <c r="C238" s="56">
        <f>INDEX(Saturations!$G$2:$U$136,MATCH(LEFT(A$1,2)&amp;A238&amp;B238,Saturations!$A$2:$A$136,0),MATCH(C219,Saturations!$G$1:$U$1,0))</f>
        <v>1</v>
      </c>
      <c r="D238" s="57">
        <f>INDEX(Usage!$G$2:$V$136,MATCH(LEFT(A$1,2)&amp;A238&amp;B238,Usage!$A$2:$A$136,0),MATCH(C219,Usage!$G$1:$V$1,0))/1000000</f>
        <v>2.8651781303576263</v>
      </c>
      <c r="E238" s="36"/>
      <c r="F238" s="49" t="s">
        <v>89</v>
      </c>
      <c r="G238" s="49" t="s">
        <v>86</v>
      </c>
      <c r="H238" s="56">
        <f>INDEX(Saturations!$G$2:$U$136,MATCH(LEFT(F$1,2)&amp;F238&amp;G238,Saturations!$A$2:$A$136,0),MATCH(H219,Saturations!$G$1:$U$1,0))</f>
        <v>1</v>
      </c>
      <c r="I238" s="57">
        <f>INDEX(Usage!$G$2:$V$136,MATCH(LEFT(F$1,2)&amp;F238&amp;G238,Usage!$A$2:$A$136,0),MATCH(H219,Usage!$G$1:$V$1,0))/1000000</f>
        <v>5.4051027856385478E-2</v>
      </c>
      <c r="J238" s="36"/>
      <c r="K238" s="49" t="s">
        <v>89</v>
      </c>
      <c r="L238" s="49" t="s">
        <v>86</v>
      </c>
      <c r="M238" s="56">
        <f>INDEX(Saturations!$G$2:$U$136,MATCH(LEFT(K$1,2)&amp;K238&amp;L238,Saturations!$A$2:$A$136,0),MATCH(M219,Saturations!$G$1:$U$1,0))</f>
        <v>1</v>
      </c>
      <c r="N238" s="57">
        <f>INDEX(Usage!$G$2:$V$136,MATCH(LEFT(K$1,2)&amp;K238&amp;L238,Usage!$A$2:$A$136,0),MATCH(M219,Usage!$G$1:$V$1,0))/1000000</f>
        <v>0.12746694998855404</v>
      </c>
      <c r="O238" s="36"/>
      <c r="P238" s="49" t="s">
        <v>89</v>
      </c>
      <c r="Q238" s="49" t="s">
        <v>86</v>
      </c>
      <c r="R238" s="56">
        <f>INDEX(Saturations!$G$2:$U$136,MATCH(LEFT(P$1,2)&amp;P238&amp;Q238,Saturations!$A$2:$A$136,0),MATCH(R219,Saturations!$G$1:$U$1,0))</f>
        <v>1</v>
      </c>
      <c r="S238" s="57">
        <f>INDEX(Usage!$G$2:$V$136,MATCH(LEFT(P$1,2)&amp;P238&amp;Q238,Usage!$A$2:$A$136,0),MATCH(R219,Usage!$G$1:$V$1,0))/1000000</f>
        <v>2.5042283943272715E-2</v>
      </c>
      <c r="T238" s="36"/>
      <c r="U238" s="49" t="s">
        <v>89</v>
      </c>
      <c r="V238" s="49" t="s">
        <v>86</v>
      </c>
      <c r="W238" s="56">
        <f>INDEX(Saturations!$G$2:$U$136,MATCH(LEFT(U$1,2)&amp;U238&amp;V238,Saturations!$A$2:$A$136,0),MATCH(W219,Saturations!$G$1:$U$1,0))</f>
        <v>1</v>
      </c>
      <c r="X238" s="57">
        <f>INDEX(Usage!$G$2:$V$136,MATCH(LEFT(U$1,2)&amp;U238&amp;V238,Usage!$A$2:$A$136,0),MATCH(W219,Usage!$G$1:$V$1,0))/1000000</f>
        <v>3.4790270083063174E-3</v>
      </c>
      <c r="Y238" s="36"/>
    </row>
    <row r="239" spans="1:25" x14ac:dyDescent="0.25">
      <c r="A239" s="49" t="s">
        <v>89</v>
      </c>
      <c r="B239" s="49" t="s">
        <v>90</v>
      </c>
      <c r="C239" s="56">
        <f>INDEX(Saturations!$G$2:$U$136,MATCH(LEFT(A$1,2)&amp;A239&amp;B239,Saturations!$A$2:$A$136,0),MATCH(C219,Saturations!$G$1:$U$1,0))</f>
        <v>1</v>
      </c>
      <c r="D239" s="57">
        <f>INDEX(Usage!$G$2:$V$136,MATCH(LEFT(A$1,2)&amp;A239&amp;B239,Usage!$A$2:$A$136,0),MATCH(C219,Usage!$G$1:$V$1,0))/1000000</f>
        <v>6.7002843840915869</v>
      </c>
      <c r="E239" s="36"/>
      <c r="F239" s="49" t="s">
        <v>89</v>
      </c>
      <c r="G239" s="49" t="s">
        <v>90</v>
      </c>
      <c r="H239" s="56">
        <f>INDEX(Saturations!$G$2:$U$136,MATCH(LEFT(F$1,2)&amp;F239&amp;G239,Saturations!$A$2:$A$136,0),MATCH(H219,Saturations!$G$1:$U$1,0))</f>
        <v>1</v>
      </c>
      <c r="I239" s="57">
        <f>INDEX(Usage!$G$2:$V$136,MATCH(LEFT(F$1,2)&amp;F239&amp;G239,Usage!$A$2:$A$136,0),MATCH(H219,Usage!$G$1:$V$1,0))/1000000</f>
        <v>0.12639956100915625</v>
      </c>
      <c r="J239" s="36"/>
      <c r="K239" s="49" t="s">
        <v>89</v>
      </c>
      <c r="L239" s="49" t="s">
        <v>90</v>
      </c>
      <c r="M239" s="56">
        <f>INDEX(Saturations!$G$2:$U$136,MATCH(LEFT(K$1,2)&amp;K239&amp;L239,Saturations!$A$2:$A$136,0),MATCH(M219,Saturations!$G$1:$U$1,0))</f>
        <v>1</v>
      </c>
      <c r="N239" s="57">
        <f>INDEX(Usage!$G$2:$V$136,MATCH(LEFT(K$1,2)&amp;K239&amp;L239,Usage!$A$2:$A$136,0),MATCH(M219,Usage!$G$1:$V$1,0))/1000000</f>
        <v>0.2980843688030973</v>
      </c>
      <c r="O239" s="36"/>
      <c r="P239" s="49" t="s">
        <v>89</v>
      </c>
      <c r="Q239" s="49" t="s">
        <v>90</v>
      </c>
      <c r="R239" s="56">
        <f>INDEX(Saturations!$G$2:$U$136,MATCH(LEFT(P$1,2)&amp;P239&amp;Q239,Saturations!$A$2:$A$136,0),MATCH(R219,Saturations!$G$1:$U$1,0))</f>
        <v>1</v>
      </c>
      <c r="S239" s="57">
        <f>INDEX(Usage!$G$2:$V$136,MATCH(LEFT(P$1,2)&amp;P239&amp;Q239,Usage!$A$2:$A$136,0),MATCH(R219,Usage!$G$1:$V$1,0))/1000000</f>
        <v>5.8561951967068232E-2</v>
      </c>
      <c r="T239" s="36"/>
      <c r="U239" s="49" t="s">
        <v>89</v>
      </c>
      <c r="V239" s="49" t="s">
        <v>90</v>
      </c>
      <c r="W239" s="56">
        <f>INDEX(Saturations!$G$2:$U$136,MATCH(LEFT(U$1,2)&amp;U239&amp;V239,Saturations!$A$2:$A$136,0),MATCH(W219,Saturations!$G$1:$U$1,0))</f>
        <v>1</v>
      </c>
      <c r="X239" s="57">
        <f>INDEX(Usage!$G$2:$V$136,MATCH(LEFT(U$1,2)&amp;U239&amp;V239,Usage!$A$2:$A$136,0),MATCH(W219,Usage!$G$1:$V$1,0))/1000000</f>
        <v>8.135783980969492E-3</v>
      </c>
      <c r="Y239" s="36"/>
    </row>
    <row r="240" spans="1:25" x14ac:dyDescent="0.25">
      <c r="A240" s="49" t="s">
        <v>89</v>
      </c>
      <c r="B240" s="49" t="s">
        <v>88</v>
      </c>
      <c r="C240" s="56">
        <f>INDEX(Saturations!$G$2:$U$136,MATCH(LEFT(A$1,2)&amp;A240&amp;B240,Saturations!$A$2:$A$136,0),MATCH(C219,Saturations!$G$1:$U$1,0))</f>
        <v>1</v>
      </c>
      <c r="D240" s="57">
        <f>INDEX(Usage!$G$2:$V$136,MATCH(LEFT(A$1,2)&amp;A240&amp;B240,Usage!$A$2:$A$136,0),MATCH(C219,Usage!$G$1:$V$1,0))/1000000</f>
        <v>7.0315983030816902</v>
      </c>
      <c r="E240" s="36"/>
      <c r="F240" s="49" t="s">
        <v>89</v>
      </c>
      <c r="G240" s="49" t="s">
        <v>88</v>
      </c>
      <c r="H240" s="56">
        <f>INDEX(Saturations!$G$2:$U$136,MATCH(LEFT(F$1,2)&amp;F240&amp;G240,Saturations!$A$2:$A$136,0),MATCH(H219,Saturations!$G$1:$U$1,0))</f>
        <v>1</v>
      </c>
      <c r="I240" s="57">
        <f>INDEX(Usage!$G$2:$V$136,MATCH(LEFT(F$1,2)&amp;F240&amp;G240,Usage!$A$2:$A$136,0),MATCH(H219,Usage!$G$1:$V$1,0))/1000000</f>
        <v>0.1326497336161582</v>
      </c>
      <c r="J240" s="36"/>
      <c r="K240" s="49" t="s">
        <v>89</v>
      </c>
      <c r="L240" s="49" t="s">
        <v>88</v>
      </c>
      <c r="M240" s="56">
        <f>INDEX(Saturations!$G$2:$U$136,MATCH(LEFT(K$1,2)&amp;K240&amp;L240,Saturations!$A$2:$A$136,0),MATCH(M219,Saturations!$G$1:$U$1,0))</f>
        <v>1</v>
      </c>
      <c r="N240" s="57">
        <f>INDEX(Usage!$G$2:$V$136,MATCH(LEFT(K$1,2)&amp;K240&amp;L240,Usage!$A$2:$A$136,0),MATCH(M219,Usage!$G$1:$V$1,0))/1000000</f>
        <v>0.31282396711810762</v>
      </c>
      <c r="O240" s="36"/>
      <c r="P240" s="49" t="s">
        <v>89</v>
      </c>
      <c r="Q240" s="49" t="s">
        <v>88</v>
      </c>
      <c r="R240" s="56">
        <f>INDEX(Saturations!$G$2:$U$136,MATCH(LEFT(P$1,2)&amp;P240&amp;Q240,Saturations!$A$2:$A$136,0),MATCH(R219,Saturations!$G$1:$U$1,0))</f>
        <v>1</v>
      </c>
      <c r="S240" s="57">
        <f>INDEX(Usage!$G$2:$V$136,MATCH(LEFT(P$1,2)&amp;P240&amp;Q240,Usage!$A$2:$A$136,0),MATCH(R219,Usage!$G$1:$V$1,0))/1000000</f>
        <v>6.1457708131685128E-2</v>
      </c>
      <c r="T240" s="36"/>
      <c r="U240" s="49" t="s">
        <v>89</v>
      </c>
      <c r="V240" s="49" t="s">
        <v>88</v>
      </c>
      <c r="W240" s="56">
        <f>INDEX(Saturations!$G$2:$U$136,MATCH(LEFT(U$1,2)&amp;U240&amp;V240,Saturations!$A$2:$A$136,0),MATCH(W219,Saturations!$G$1:$U$1,0))</f>
        <v>1</v>
      </c>
      <c r="X240" s="57">
        <f>INDEX(Usage!$G$2:$V$136,MATCH(LEFT(U$1,2)&amp;U240&amp;V240,Usage!$A$2:$A$136,0),MATCH(W219,Usage!$G$1:$V$1,0))/1000000</f>
        <v>8.5380801105474843E-3</v>
      </c>
      <c r="Y240" s="36"/>
    </row>
    <row r="241" spans="1:25" x14ac:dyDescent="0.25">
      <c r="A241" s="49" t="s">
        <v>93</v>
      </c>
      <c r="B241" s="49" t="s">
        <v>94</v>
      </c>
      <c r="C241" s="56">
        <f>INDEX(Saturations!$G$2:$U$136,MATCH(LEFT(A$1,2)&amp;A241&amp;B241,Saturations!$A$2:$A$136,0),MATCH(C219,Saturations!$G$1:$U$1,0))</f>
        <v>1</v>
      </c>
      <c r="D241" s="57">
        <f>INDEX(Usage!$G$2:$V$136,MATCH(LEFT(A$1,2)&amp;A241&amp;B241,Usage!$A$2:$A$136,0),MATCH(C219,Usage!$G$1:$V$1,0))/1000000</f>
        <v>26.750090648111172</v>
      </c>
      <c r="E241" s="36"/>
      <c r="F241" s="49" t="s">
        <v>93</v>
      </c>
      <c r="G241" s="49" t="s">
        <v>94</v>
      </c>
      <c r="H241" s="56">
        <f>INDEX(Saturations!$G$2:$U$136,MATCH(LEFT(F$1,2)&amp;F241&amp;G241,Saturations!$A$2:$A$136,0),MATCH(H219,Saturations!$G$1:$U$1,0))</f>
        <v>1</v>
      </c>
      <c r="I241" s="57">
        <f>INDEX(Usage!$G$2:$V$136,MATCH(LEFT(F$1,2)&amp;F241&amp;G241,Usage!$A$2:$A$136,0),MATCH(H219,Usage!$G$1:$V$1,0))/1000000</f>
        <v>0.3361319037513692</v>
      </c>
      <c r="J241" s="36"/>
      <c r="K241" s="49" t="s">
        <v>93</v>
      </c>
      <c r="L241" s="49" t="s">
        <v>94</v>
      </c>
      <c r="M241" s="56">
        <f>INDEX(Saturations!$G$2:$U$136,MATCH(LEFT(K$1,2)&amp;K241&amp;L241,Saturations!$A$2:$A$136,0),MATCH(M219,Saturations!$G$1:$U$1,0))</f>
        <v>1</v>
      </c>
      <c r="N241" s="57">
        <f>INDEX(Usage!$G$2:$V$136,MATCH(LEFT(K$1,2)&amp;K241&amp;L241,Usage!$A$2:$A$136,0),MATCH(M219,Usage!$G$1:$V$1,0))/1000000</f>
        <v>1.0617259251339899</v>
      </c>
      <c r="O241" s="36"/>
      <c r="P241" s="49" t="s">
        <v>93</v>
      </c>
      <c r="Q241" s="49" t="s">
        <v>94</v>
      </c>
      <c r="R241" s="56">
        <f>INDEX(Saturations!$G$2:$U$136,MATCH(LEFT(P$1,2)&amp;P241&amp;Q241,Saturations!$A$2:$A$136,0),MATCH(R219,Saturations!$G$1:$U$1,0))</f>
        <v>1</v>
      </c>
      <c r="S241" s="57">
        <f>INDEX(Usage!$G$2:$V$136,MATCH(LEFT(P$1,2)&amp;P241&amp;Q241,Usage!$A$2:$A$136,0),MATCH(R219,Usage!$G$1:$V$1,0))/1000000</f>
        <v>0.23380164689260377</v>
      </c>
      <c r="T241" s="36"/>
      <c r="U241" s="49" t="s">
        <v>93</v>
      </c>
      <c r="V241" s="49" t="s">
        <v>94</v>
      </c>
      <c r="W241" s="56">
        <f>INDEX(Saturations!$G$2:$U$136,MATCH(LEFT(U$1,2)&amp;U241&amp;V241,Saturations!$A$2:$A$136,0),MATCH(W219,Saturations!$G$1:$U$1,0))</f>
        <v>1</v>
      </c>
      <c r="X241" s="57">
        <f>INDEX(Usage!$G$2:$V$136,MATCH(LEFT(U$1,2)&amp;U241&amp;V241,Usage!$A$2:$A$136,0),MATCH(W219,Usage!$G$1:$V$1,0))/1000000</f>
        <v>2.1635332719510552E-2</v>
      </c>
      <c r="Y241" s="36"/>
    </row>
    <row r="242" spans="1:25" x14ac:dyDescent="0.25">
      <c r="A242" s="49" t="s">
        <v>93</v>
      </c>
      <c r="B242" s="49" t="s">
        <v>95</v>
      </c>
      <c r="C242" s="56">
        <f>INDEX(Saturations!$G$2:$U$136,MATCH(LEFT(A$1,2)&amp;A242&amp;B242,Saturations!$A$2:$A$136,0),MATCH(C219,Saturations!$G$1:$U$1,0))</f>
        <v>1</v>
      </c>
      <c r="D242" s="57">
        <f>INDEX(Usage!$G$2:$V$136,MATCH(LEFT(A$1,2)&amp;A242&amp;B242,Usage!$A$2:$A$136,0),MATCH(C219,Usage!$G$1:$V$1,0))/1000000</f>
        <v>20.06256798608338</v>
      </c>
      <c r="E242" s="36"/>
      <c r="F242" s="49" t="s">
        <v>93</v>
      </c>
      <c r="G242" s="49" t="s">
        <v>95</v>
      </c>
      <c r="H242" s="56">
        <f>INDEX(Saturations!$G$2:$U$136,MATCH(LEFT(F$1,2)&amp;F242&amp;G242,Saturations!$A$2:$A$136,0),MATCH(H219,Saturations!$G$1:$U$1,0))</f>
        <v>1</v>
      </c>
      <c r="I242" s="57">
        <f>INDEX(Usage!$G$2:$V$136,MATCH(LEFT(F$1,2)&amp;F242&amp;G242,Usage!$A$2:$A$136,0),MATCH(H219,Usage!$G$1:$V$1,0))/1000000</f>
        <v>0.25209892781352689</v>
      </c>
      <c r="J242" s="36"/>
      <c r="K242" s="49" t="s">
        <v>93</v>
      </c>
      <c r="L242" s="49" t="s">
        <v>95</v>
      </c>
      <c r="M242" s="56">
        <f>INDEX(Saturations!$G$2:$U$136,MATCH(LEFT(K$1,2)&amp;K242&amp;L242,Saturations!$A$2:$A$136,0),MATCH(M219,Saturations!$G$1:$U$1,0))</f>
        <v>1</v>
      </c>
      <c r="N242" s="57">
        <f>INDEX(Usage!$G$2:$V$136,MATCH(LEFT(K$1,2)&amp;K242&amp;L242,Usage!$A$2:$A$136,0),MATCH(M219,Usage!$G$1:$V$1,0))/1000000</f>
        <v>0.79629444385049253</v>
      </c>
      <c r="O242" s="36"/>
      <c r="P242" s="49" t="s">
        <v>93</v>
      </c>
      <c r="Q242" s="49" t="s">
        <v>95</v>
      </c>
      <c r="R242" s="56">
        <f>INDEX(Saturations!$G$2:$U$136,MATCH(LEFT(P$1,2)&amp;P242&amp;Q242,Saturations!$A$2:$A$136,0),MATCH(R219,Saturations!$G$1:$U$1,0))</f>
        <v>1</v>
      </c>
      <c r="S242" s="57">
        <f>INDEX(Usage!$G$2:$V$136,MATCH(LEFT(P$1,2)&amp;P242&amp;Q242,Usage!$A$2:$A$136,0),MATCH(R219,Usage!$G$1:$V$1,0))/1000000</f>
        <v>0.17535123516945278</v>
      </c>
      <c r="T242" s="36"/>
      <c r="U242" s="49" t="s">
        <v>93</v>
      </c>
      <c r="V242" s="49" t="s">
        <v>95</v>
      </c>
      <c r="W242" s="56">
        <f>INDEX(Saturations!$G$2:$U$136,MATCH(LEFT(U$1,2)&amp;U242&amp;V242,Saturations!$A$2:$A$136,0),MATCH(W219,Saturations!$G$1:$U$1,0))</f>
        <v>1</v>
      </c>
      <c r="X242" s="57">
        <f>INDEX(Usage!$G$2:$V$136,MATCH(LEFT(U$1,2)&amp;U242&amp;V242,Usage!$A$2:$A$136,0),MATCH(W219,Usage!$G$1:$V$1,0))/1000000</f>
        <v>1.6226499539632913E-2</v>
      </c>
      <c r="Y242" s="36"/>
    </row>
    <row r="243" spans="1:25" x14ac:dyDescent="0.25">
      <c r="A243" s="49" t="s">
        <v>93</v>
      </c>
      <c r="B243" s="49" t="s">
        <v>96</v>
      </c>
      <c r="C243" s="56">
        <f>INDEX(Saturations!$G$2:$U$136,MATCH(LEFT(A$1,2)&amp;A243&amp;B243,Saturations!$A$2:$A$136,0),MATCH(C219,Saturations!$G$1:$U$1,0))</f>
        <v>1</v>
      </c>
      <c r="D243" s="57">
        <f>INDEX(Usage!$G$2:$V$136,MATCH(LEFT(A$1,2)&amp;A243&amp;B243,Usage!$A$2:$A$136,0),MATCH(C219,Usage!$G$1:$V$1,0))/1000000</f>
        <v>20.06256798608338</v>
      </c>
      <c r="E243" s="36"/>
      <c r="F243" s="49" t="s">
        <v>93</v>
      </c>
      <c r="G243" s="49" t="s">
        <v>96</v>
      </c>
      <c r="H243" s="56">
        <f>INDEX(Saturations!$G$2:$U$136,MATCH(LEFT(F$1,2)&amp;F243&amp;G243,Saturations!$A$2:$A$136,0),MATCH(H219,Saturations!$G$1:$U$1,0))</f>
        <v>1</v>
      </c>
      <c r="I243" s="57">
        <f>INDEX(Usage!$G$2:$V$136,MATCH(LEFT(F$1,2)&amp;F243&amp;G243,Usage!$A$2:$A$136,0),MATCH(H219,Usage!$G$1:$V$1,0))/1000000</f>
        <v>0.25209892781352689</v>
      </c>
      <c r="J243" s="36"/>
      <c r="K243" s="49" t="s">
        <v>93</v>
      </c>
      <c r="L243" s="49" t="s">
        <v>96</v>
      </c>
      <c r="M243" s="56">
        <f>INDEX(Saturations!$G$2:$U$136,MATCH(LEFT(K$1,2)&amp;K243&amp;L243,Saturations!$A$2:$A$136,0),MATCH(M219,Saturations!$G$1:$U$1,0))</f>
        <v>1</v>
      </c>
      <c r="N243" s="57">
        <f>INDEX(Usage!$G$2:$V$136,MATCH(LEFT(K$1,2)&amp;K243&amp;L243,Usage!$A$2:$A$136,0),MATCH(M219,Usage!$G$1:$V$1,0))/1000000</f>
        <v>0.79629444385049253</v>
      </c>
      <c r="O243" s="36"/>
      <c r="P243" s="49" t="s">
        <v>93</v>
      </c>
      <c r="Q243" s="49" t="s">
        <v>96</v>
      </c>
      <c r="R243" s="56">
        <f>INDEX(Saturations!$G$2:$U$136,MATCH(LEFT(P$1,2)&amp;P243&amp;Q243,Saturations!$A$2:$A$136,0),MATCH(R219,Saturations!$G$1:$U$1,0))</f>
        <v>1</v>
      </c>
      <c r="S243" s="57">
        <f>INDEX(Usage!$G$2:$V$136,MATCH(LEFT(P$1,2)&amp;P243&amp;Q243,Usage!$A$2:$A$136,0),MATCH(R219,Usage!$G$1:$V$1,0))/1000000</f>
        <v>0.17535123516945278</v>
      </c>
      <c r="T243" s="36"/>
      <c r="U243" s="49" t="s">
        <v>93</v>
      </c>
      <c r="V243" s="49" t="s">
        <v>96</v>
      </c>
      <c r="W243" s="56">
        <f>INDEX(Saturations!$G$2:$U$136,MATCH(LEFT(U$1,2)&amp;U243&amp;V243,Saturations!$A$2:$A$136,0),MATCH(W219,Saturations!$G$1:$U$1,0))</f>
        <v>1</v>
      </c>
      <c r="X243" s="57">
        <f>INDEX(Usage!$G$2:$V$136,MATCH(LEFT(U$1,2)&amp;U243&amp;V243,Usage!$A$2:$A$136,0),MATCH(W219,Usage!$G$1:$V$1,0))/1000000</f>
        <v>1.6226499539632913E-2</v>
      </c>
      <c r="Y243" s="36"/>
    </row>
    <row r="244" spans="1:25" x14ac:dyDescent="0.25">
      <c r="A244" s="49" t="s">
        <v>93</v>
      </c>
      <c r="B244" s="49" t="s">
        <v>97</v>
      </c>
      <c r="C244" s="56">
        <f>INDEX(Saturations!$G$2:$U$136,MATCH(LEFT(A$1,2)&amp;A244&amp;B244,Saturations!$A$2:$A$136,0),MATCH(C219,Saturations!$G$1:$U$1,0))</f>
        <v>1</v>
      </c>
      <c r="D244" s="57">
        <f>INDEX(Usage!$G$2:$V$136,MATCH(LEFT(A$1,2)&amp;A244&amp;B244,Usage!$A$2:$A$136,0),MATCH(C219,Usage!$G$1:$V$1,0))/1000000</f>
        <v>80.250271944333534</v>
      </c>
      <c r="E244" s="36"/>
      <c r="F244" s="49" t="s">
        <v>93</v>
      </c>
      <c r="G244" s="49" t="s">
        <v>97</v>
      </c>
      <c r="H244" s="56">
        <f>INDEX(Saturations!$G$2:$U$136,MATCH(LEFT(F$1,2)&amp;F244&amp;G244,Saturations!$A$2:$A$136,0),MATCH(H219,Saturations!$G$1:$U$1,0))</f>
        <v>1</v>
      </c>
      <c r="I244" s="57">
        <f>INDEX(Usage!$G$2:$V$136,MATCH(LEFT(F$1,2)&amp;F244&amp;G244,Usage!$A$2:$A$136,0),MATCH(H219,Usage!$G$1:$V$1,0))/1000000</f>
        <v>1.0083957112541075</v>
      </c>
      <c r="J244" s="36"/>
      <c r="K244" s="49" t="s">
        <v>93</v>
      </c>
      <c r="L244" s="49" t="s">
        <v>97</v>
      </c>
      <c r="M244" s="56">
        <f>INDEX(Saturations!$G$2:$U$136,MATCH(LEFT(K$1,2)&amp;K244&amp;L244,Saturations!$A$2:$A$136,0),MATCH(M219,Saturations!$G$1:$U$1,0))</f>
        <v>1</v>
      </c>
      <c r="N244" s="57">
        <f>INDEX(Usage!$G$2:$V$136,MATCH(LEFT(K$1,2)&amp;K244&amp;L244,Usage!$A$2:$A$136,0),MATCH(M219,Usage!$G$1:$V$1,0))/1000000</f>
        <v>3.1851777754019706</v>
      </c>
      <c r="O244" s="36"/>
      <c r="P244" s="49" t="s">
        <v>93</v>
      </c>
      <c r="Q244" s="49" t="s">
        <v>97</v>
      </c>
      <c r="R244" s="56">
        <f>INDEX(Saturations!$G$2:$U$136,MATCH(LEFT(P$1,2)&amp;P244&amp;Q244,Saturations!$A$2:$A$136,0),MATCH(R219,Saturations!$G$1:$U$1,0))</f>
        <v>1</v>
      </c>
      <c r="S244" s="57">
        <f>INDEX(Usage!$G$2:$V$136,MATCH(LEFT(P$1,2)&amp;P244&amp;Q244,Usage!$A$2:$A$136,0),MATCH(R219,Usage!$G$1:$V$1,0))/1000000</f>
        <v>0.70140494067781123</v>
      </c>
      <c r="T244" s="36"/>
      <c r="U244" s="49" t="s">
        <v>93</v>
      </c>
      <c r="V244" s="49" t="s">
        <v>97</v>
      </c>
      <c r="W244" s="56">
        <f>INDEX(Saturations!$G$2:$U$136,MATCH(LEFT(U$1,2)&amp;U244&amp;V244,Saturations!$A$2:$A$136,0),MATCH(W219,Saturations!$G$1:$U$1,0))</f>
        <v>1</v>
      </c>
      <c r="X244" s="57">
        <f>INDEX(Usage!$G$2:$V$136,MATCH(LEFT(U$1,2)&amp;U244&amp;V244,Usage!$A$2:$A$136,0),MATCH(W219,Usage!$G$1:$V$1,0))/1000000</f>
        <v>6.4905998158531666E-2</v>
      </c>
      <c r="Y244" s="36"/>
    </row>
    <row r="245" spans="1:25" x14ac:dyDescent="0.25">
      <c r="A245" s="49" t="s">
        <v>93</v>
      </c>
      <c r="B245" s="49" t="s">
        <v>98</v>
      </c>
      <c r="C245" s="56">
        <f>INDEX(Saturations!$G$2:$U$136,MATCH(LEFT(A$1,2)&amp;A245&amp;B245,Saturations!$A$2:$A$136,0),MATCH(C219,Saturations!$G$1:$U$1,0))</f>
        <v>1</v>
      </c>
      <c r="D245" s="57">
        <f>INDEX(Usage!$G$2:$V$136,MATCH(LEFT(A$1,2)&amp;A245&amp;B245,Usage!$A$2:$A$136,0),MATCH(C219,Usage!$G$1:$V$1,0))/1000000</f>
        <v>6.687522662027793</v>
      </c>
      <c r="E245" s="36"/>
      <c r="F245" s="49" t="s">
        <v>93</v>
      </c>
      <c r="G245" s="49" t="s">
        <v>98</v>
      </c>
      <c r="H245" s="56">
        <f>INDEX(Saturations!$G$2:$U$136,MATCH(LEFT(F$1,2)&amp;F245&amp;G245,Saturations!$A$2:$A$136,0),MATCH(H219,Saturations!$G$1:$U$1,0))</f>
        <v>1</v>
      </c>
      <c r="I245" s="57">
        <f>INDEX(Usage!$G$2:$V$136,MATCH(LEFT(F$1,2)&amp;F245&amp;G245,Usage!$A$2:$A$136,0),MATCH(H219,Usage!$G$1:$V$1,0))/1000000</f>
        <v>8.40329759378423E-2</v>
      </c>
      <c r="J245" s="36"/>
      <c r="K245" s="49" t="s">
        <v>93</v>
      </c>
      <c r="L245" s="49" t="s">
        <v>98</v>
      </c>
      <c r="M245" s="56">
        <f>INDEX(Saturations!$G$2:$U$136,MATCH(LEFT(K$1,2)&amp;K245&amp;L245,Saturations!$A$2:$A$136,0),MATCH(M219,Saturations!$G$1:$U$1,0))</f>
        <v>1</v>
      </c>
      <c r="N245" s="57">
        <f>INDEX(Usage!$G$2:$V$136,MATCH(LEFT(K$1,2)&amp;K245&amp;L245,Usage!$A$2:$A$136,0),MATCH(M219,Usage!$G$1:$V$1,0))/1000000</f>
        <v>0.26543148128349747</v>
      </c>
      <c r="O245" s="36"/>
      <c r="P245" s="49" t="s">
        <v>93</v>
      </c>
      <c r="Q245" s="49" t="s">
        <v>98</v>
      </c>
      <c r="R245" s="56">
        <f>INDEX(Saturations!$G$2:$U$136,MATCH(LEFT(P$1,2)&amp;P245&amp;Q245,Saturations!$A$2:$A$136,0),MATCH(R219,Saturations!$G$1:$U$1,0))</f>
        <v>1</v>
      </c>
      <c r="S245" s="57">
        <f>INDEX(Usage!$G$2:$V$136,MATCH(LEFT(P$1,2)&amp;P245&amp;Q245,Usage!$A$2:$A$136,0),MATCH(R219,Usage!$G$1:$V$1,0))/1000000</f>
        <v>5.8450411723150943E-2</v>
      </c>
      <c r="T245" s="36"/>
      <c r="U245" s="49" t="s">
        <v>93</v>
      </c>
      <c r="V245" s="49" t="s">
        <v>98</v>
      </c>
      <c r="W245" s="56">
        <f>INDEX(Saturations!$G$2:$U$136,MATCH(LEFT(U$1,2)&amp;U245&amp;V245,Saturations!$A$2:$A$136,0),MATCH(W219,Saturations!$G$1:$U$1,0))</f>
        <v>1</v>
      </c>
      <c r="X245" s="57">
        <f>INDEX(Usage!$G$2:$V$136,MATCH(LEFT(U$1,2)&amp;U245&amp;V245,Usage!$A$2:$A$136,0),MATCH(W219,Usage!$G$1:$V$1,0))/1000000</f>
        <v>5.408833179877638E-3</v>
      </c>
      <c r="Y245" s="36"/>
    </row>
    <row r="246" spans="1:25" x14ac:dyDescent="0.25">
      <c r="A246" s="49" t="s">
        <v>99</v>
      </c>
      <c r="B246" s="49" t="s">
        <v>3</v>
      </c>
      <c r="C246" s="56">
        <f>INDEX(Saturations!$G$2:$U$136,MATCH(LEFT(A$1,2)&amp;A246&amp;B246,Saturations!$A$2:$A$136,0),MATCH(C219,Saturations!$G$1:$U$1,0))</f>
        <v>1</v>
      </c>
      <c r="D246" s="57">
        <f>INDEX(Usage!$G$2:$V$136,MATCH(LEFT(A$1,2)&amp;A246&amp;B246,Usage!$A$2:$A$136,0),MATCH(C219,Usage!$G$1:$V$1,0))/1000000</f>
        <v>43.694788482546237</v>
      </c>
      <c r="E246" s="36"/>
      <c r="F246" s="49" t="s">
        <v>99</v>
      </c>
      <c r="G246" s="49" t="s">
        <v>3</v>
      </c>
      <c r="H246" s="56">
        <f>INDEX(Saturations!$G$2:$U$136,MATCH(LEFT(F$1,2)&amp;F246&amp;G246,Saturations!$A$2:$A$136,0),MATCH(H219,Saturations!$G$1:$U$1,0))</f>
        <v>0</v>
      </c>
      <c r="I246" s="57">
        <f>INDEX(Usage!$G$2:$V$136,MATCH(LEFT(F$1,2)&amp;F246&amp;G246,Usage!$A$2:$A$136,0),MATCH(H219,Usage!$G$1:$V$1,0))/1000000</f>
        <v>0</v>
      </c>
      <c r="J246" s="36"/>
      <c r="K246" s="49" t="s">
        <v>99</v>
      </c>
      <c r="L246" s="49" t="s">
        <v>3</v>
      </c>
      <c r="M246" s="56">
        <f>INDEX(Saturations!$G$2:$U$136,MATCH(LEFT(K$1,2)&amp;K246&amp;L246,Saturations!$A$2:$A$136,0),MATCH(M219,Saturations!$G$1:$U$1,0))</f>
        <v>1</v>
      </c>
      <c r="N246" s="57">
        <f>INDEX(Usage!$G$2:$V$136,MATCH(LEFT(K$1,2)&amp;K246&amp;L246,Usage!$A$2:$A$136,0),MATCH(M219,Usage!$G$1:$V$1,0))/1000000</f>
        <v>1.734270374460998</v>
      </c>
      <c r="O246" s="36"/>
      <c r="P246" s="49" t="s">
        <v>99</v>
      </c>
      <c r="Q246" s="49" t="s">
        <v>3</v>
      </c>
      <c r="R246" s="56">
        <f>INDEX(Saturations!$G$2:$U$136,MATCH(LEFT(P$1,2)&amp;P246&amp;Q246,Saturations!$A$2:$A$136,0),MATCH(R219,Saturations!$G$1:$U$1,0))</f>
        <v>1</v>
      </c>
      <c r="S246" s="57">
        <f>INDEX(Usage!$G$2:$V$136,MATCH(LEFT(P$1,2)&amp;P246&amp;Q246,Usage!$A$2:$A$136,0),MATCH(R219,Usage!$G$1:$V$1,0))/1000000</f>
        <v>0.38190201454755179</v>
      </c>
      <c r="T246" s="36"/>
      <c r="U246" s="49" t="s">
        <v>99</v>
      </c>
      <c r="V246" s="49" t="s">
        <v>3</v>
      </c>
      <c r="W246" s="56">
        <f>INDEX(Saturations!$G$2:$U$136,MATCH(LEFT(U$1,2)&amp;U246&amp;V246,Saturations!$A$2:$A$136,0),MATCH(W219,Saturations!$G$1:$U$1,0))</f>
        <v>0</v>
      </c>
      <c r="X246" s="57">
        <f>INDEX(Usage!$G$2:$V$136,MATCH(LEFT(U$1,2)&amp;U246&amp;V246,Usage!$A$2:$A$136,0),MATCH(W219,Usage!$G$1:$V$1,0))/1000000</f>
        <v>0</v>
      </c>
      <c r="Y246" s="36"/>
    </row>
    <row r="247" spans="1:25" x14ac:dyDescent="0.25">
      <c r="A247" s="49" t="s">
        <v>99</v>
      </c>
      <c r="B247" s="49" t="s">
        <v>100</v>
      </c>
      <c r="C247" s="56">
        <f>INDEX(Saturations!$G$2:$U$136,MATCH(LEFT(A$1,2)&amp;A247&amp;B247,Saturations!$A$2:$A$136,0),MATCH(C219,Saturations!$G$1:$U$1,0))</f>
        <v>1</v>
      </c>
      <c r="D247" s="57">
        <f>INDEX(Usage!$G$2:$V$136,MATCH(LEFT(A$1,2)&amp;A247&amp;B247,Usage!$A$2:$A$136,0),MATCH(C219,Usage!$G$1:$V$1,0))/1000000</f>
        <v>10.825050729798425</v>
      </c>
      <c r="E247" s="36"/>
      <c r="F247" s="49" t="s">
        <v>99</v>
      </c>
      <c r="G247" s="49" t="s">
        <v>100</v>
      </c>
      <c r="H247" s="56">
        <f>INDEX(Saturations!$G$2:$U$136,MATCH(LEFT(F$1,2)&amp;F247&amp;G247,Saturations!$A$2:$A$136,0),MATCH(H219,Saturations!$G$1:$U$1,0))</f>
        <v>0</v>
      </c>
      <c r="I247" s="57">
        <f>INDEX(Usage!$G$2:$V$136,MATCH(LEFT(F$1,2)&amp;F247&amp;G247,Usage!$A$2:$A$136,0),MATCH(H219,Usage!$G$1:$V$1,0))/1000000</f>
        <v>0</v>
      </c>
      <c r="J247" s="36"/>
      <c r="K247" s="49" t="s">
        <v>99</v>
      </c>
      <c r="L247" s="49" t="s">
        <v>100</v>
      </c>
      <c r="M247" s="56">
        <f>INDEX(Saturations!$G$2:$U$136,MATCH(LEFT(K$1,2)&amp;K247&amp;L247,Saturations!$A$2:$A$136,0),MATCH(M219,Saturations!$G$1:$U$1,0))</f>
        <v>1</v>
      </c>
      <c r="N247" s="57">
        <f>INDEX(Usage!$G$2:$V$136,MATCH(LEFT(K$1,2)&amp;K247&amp;L247,Usage!$A$2:$A$136,0),MATCH(M219,Usage!$G$1:$V$1,0))/1000000</f>
        <v>0.42965226368416598</v>
      </c>
      <c r="O247" s="36"/>
      <c r="P247" s="49" t="s">
        <v>99</v>
      </c>
      <c r="Q247" s="49" t="s">
        <v>100</v>
      </c>
      <c r="R247" s="56">
        <f>INDEX(Saturations!$G$2:$U$136,MATCH(LEFT(P$1,2)&amp;P247&amp;Q247,Saturations!$A$2:$A$136,0),MATCH(R219,Saturations!$G$1:$U$1,0))</f>
        <v>1</v>
      </c>
      <c r="S247" s="57">
        <f>INDEX(Usage!$G$2:$V$136,MATCH(LEFT(P$1,2)&amp;P247&amp;Q247,Usage!$A$2:$A$136,0),MATCH(R219,Usage!$G$1:$V$1,0))/1000000</f>
        <v>9.4613312590832721E-2</v>
      </c>
      <c r="T247" s="36"/>
      <c r="U247" s="49" t="s">
        <v>99</v>
      </c>
      <c r="V247" s="49" t="s">
        <v>100</v>
      </c>
      <c r="W247" s="56">
        <f>INDEX(Saturations!$G$2:$U$136,MATCH(LEFT(U$1,2)&amp;U247&amp;V247,Saturations!$A$2:$A$136,0),MATCH(W219,Saturations!$G$1:$U$1,0))</f>
        <v>0</v>
      </c>
      <c r="X247" s="57">
        <f>INDEX(Usage!$G$2:$V$136,MATCH(LEFT(U$1,2)&amp;U247&amp;V247,Usage!$A$2:$A$136,0),MATCH(W219,Usage!$G$1:$V$1,0))/1000000</f>
        <v>0</v>
      </c>
      <c r="Y247" s="36"/>
    </row>
    <row r="248" spans="1:25" x14ac:dyDescent="0.25">
      <c r="A248" s="49" t="s">
        <v>99</v>
      </c>
      <c r="B248" s="49" t="s">
        <v>101</v>
      </c>
      <c r="C248" s="56">
        <f>INDEX(Saturations!$G$2:$U$136,MATCH(LEFT(A$1,2)&amp;A248&amp;B248,Saturations!$A$2:$A$136,0),MATCH(C219,Saturations!$G$1:$U$1,0))</f>
        <v>1</v>
      </c>
      <c r="D248" s="57">
        <f>INDEX(Usage!$G$2:$V$136,MATCH(LEFT(A$1,2)&amp;A248&amp;B248,Usage!$A$2:$A$136,0),MATCH(C219,Usage!$G$1:$V$1,0))/1000000</f>
        <v>9.1940546496222169</v>
      </c>
      <c r="E248" s="36"/>
      <c r="F248" s="49" t="s">
        <v>99</v>
      </c>
      <c r="G248" s="49" t="s">
        <v>101</v>
      </c>
      <c r="H248" s="56">
        <f>INDEX(Saturations!$G$2:$U$136,MATCH(LEFT(F$1,2)&amp;F248&amp;G248,Saturations!$A$2:$A$136,0),MATCH(H219,Saturations!$G$1:$U$1,0))</f>
        <v>0</v>
      </c>
      <c r="I248" s="57">
        <f>INDEX(Usage!$G$2:$V$136,MATCH(LEFT(F$1,2)&amp;F248&amp;G248,Usage!$A$2:$A$136,0),MATCH(H219,Usage!$G$1:$V$1,0))/1000000</f>
        <v>0</v>
      </c>
      <c r="J248" s="36"/>
      <c r="K248" s="49" t="s">
        <v>99</v>
      </c>
      <c r="L248" s="49" t="s">
        <v>101</v>
      </c>
      <c r="M248" s="56">
        <f>INDEX(Saturations!$G$2:$U$136,MATCH(LEFT(K$1,2)&amp;K248&amp;L248,Saturations!$A$2:$A$136,0),MATCH(M219,Saturations!$G$1:$U$1,0))</f>
        <v>1</v>
      </c>
      <c r="N248" s="57">
        <f>INDEX(Usage!$G$2:$V$136,MATCH(LEFT(K$1,2)&amp;K248&amp;L248,Usage!$A$2:$A$136,0),MATCH(M219,Usage!$G$1:$V$1,0))/1000000</f>
        <v>0.3649171252169896</v>
      </c>
      <c r="O248" s="36"/>
      <c r="P248" s="49" t="s">
        <v>99</v>
      </c>
      <c r="Q248" s="49" t="s">
        <v>101</v>
      </c>
      <c r="R248" s="56">
        <f>INDEX(Saturations!$G$2:$U$136,MATCH(LEFT(P$1,2)&amp;P248&amp;Q248,Saturations!$A$2:$A$136,0),MATCH(R219,Saturations!$G$1:$U$1,0))</f>
        <v>1</v>
      </c>
      <c r="S248" s="57">
        <f>INDEX(Usage!$G$2:$V$136,MATCH(LEFT(P$1,2)&amp;P248&amp;Q248,Usage!$A$2:$A$136,0),MATCH(R219,Usage!$G$1:$V$1,0))/1000000</f>
        <v>8.0358049883993851E-2</v>
      </c>
      <c r="T248" s="36"/>
      <c r="U248" s="49" t="s">
        <v>99</v>
      </c>
      <c r="V248" s="49" t="s">
        <v>101</v>
      </c>
      <c r="W248" s="56">
        <f>INDEX(Saturations!$G$2:$U$136,MATCH(LEFT(U$1,2)&amp;U248&amp;V248,Saturations!$A$2:$A$136,0),MATCH(W219,Saturations!$G$1:$U$1,0))</f>
        <v>0</v>
      </c>
      <c r="X248" s="57">
        <f>INDEX(Usage!$G$2:$V$136,MATCH(LEFT(U$1,2)&amp;U248&amp;V248,Usage!$A$2:$A$136,0),MATCH(W219,Usage!$G$1:$V$1,0))/1000000</f>
        <v>0</v>
      </c>
      <c r="Y248" s="36"/>
    </row>
    <row r="249" spans="1:25" x14ac:dyDescent="0.25">
      <c r="A249" s="49" t="s">
        <v>99</v>
      </c>
      <c r="B249" s="49" t="s">
        <v>102</v>
      </c>
      <c r="C249" s="56">
        <f>INDEX(Saturations!$G$2:$U$136,MATCH(LEFT(A$1,2)&amp;A249&amp;B249,Saturations!$A$2:$A$136,0),MATCH(C219,Saturations!$G$1:$U$1,0))</f>
        <v>1</v>
      </c>
      <c r="D249" s="57">
        <f>INDEX(Usage!$G$2:$V$136,MATCH(LEFT(A$1,2)&amp;A249&amp;B249,Usage!$A$2:$A$136,0),MATCH(C219,Usage!$G$1:$V$1,0))/1000000</f>
        <v>2.569250055265111</v>
      </c>
      <c r="E249" s="36"/>
      <c r="F249" s="49" t="s">
        <v>99</v>
      </c>
      <c r="G249" s="49" t="s">
        <v>102</v>
      </c>
      <c r="H249" s="56">
        <f>INDEX(Saturations!$G$2:$U$136,MATCH(LEFT(F$1,2)&amp;F249&amp;G249,Saturations!$A$2:$A$136,0),MATCH(H219,Saturations!$G$1:$U$1,0))</f>
        <v>1</v>
      </c>
      <c r="I249" s="57">
        <f>INDEX(Usage!$G$2:$V$136,MATCH(LEFT(F$1,2)&amp;F249&amp;G249,Usage!$A$2:$A$136,0),MATCH(H219,Usage!$G$1:$V$1,0))/1000000</f>
        <v>2.7006912458085942E-2</v>
      </c>
      <c r="J249" s="36"/>
      <c r="K249" s="49" t="s">
        <v>99</v>
      </c>
      <c r="L249" s="49" t="s">
        <v>102</v>
      </c>
      <c r="M249" s="56">
        <f>INDEX(Saturations!$G$2:$U$136,MATCH(LEFT(K$1,2)&amp;K249&amp;L249,Saturations!$A$2:$A$136,0),MATCH(M219,Saturations!$G$1:$U$1,0))</f>
        <v>1</v>
      </c>
      <c r="N249" s="57">
        <f>INDEX(Usage!$G$2:$V$136,MATCH(LEFT(K$1,2)&amp;K249&amp;L249,Usage!$A$2:$A$136,0),MATCH(M219,Usage!$G$1:$V$1,0))/1000000</f>
        <v>0.10197495880334585</v>
      </c>
      <c r="O249" s="36"/>
      <c r="P249" s="49" t="s">
        <v>99</v>
      </c>
      <c r="Q249" s="49" t="s">
        <v>102</v>
      </c>
      <c r="R249" s="56">
        <f>INDEX(Saturations!$G$2:$U$136,MATCH(LEFT(P$1,2)&amp;P249&amp;Q249,Saturations!$A$2:$A$136,0),MATCH(R219,Saturations!$G$1:$U$1,0))</f>
        <v>1</v>
      </c>
      <c r="S249" s="57">
        <f>INDEX(Usage!$G$2:$V$136,MATCH(LEFT(P$1,2)&amp;P249&amp;Q249,Usage!$A$2:$A$136,0),MATCH(R219,Usage!$G$1:$V$1,0))/1000000</f>
        <v>2.2455807799003146E-2</v>
      </c>
      <c r="T249" s="36"/>
      <c r="U249" s="49" t="s">
        <v>99</v>
      </c>
      <c r="V249" s="49" t="s">
        <v>102</v>
      </c>
      <c r="W249" s="56">
        <f>INDEX(Saturations!$G$2:$U$136,MATCH(LEFT(U$1,2)&amp;U249&amp;V249,Saturations!$A$2:$A$136,0),MATCH(W219,Saturations!$G$1:$U$1,0))</f>
        <v>1</v>
      </c>
      <c r="X249" s="57">
        <f>INDEX(Usage!$G$2:$V$136,MATCH(LEFT(U$1,2)&amp;U249&amp;V249,Usage!$A$2:$A$136,0),MATCH(W219,Usage!$G$1:$V$1,0))/1000000</f>
        <v>1.7383162093104467E-3</v>
      </c>
      <c r="Y249" s="36"/>
    </row>
    <row r="250" spans="1:25" x14ac:dyDescent="0.25">
      <c r="A250" s="49" t="s">
        <v>99</v>
      </c>
      <c r="B250" s="49" t="s">
        <v>6</v>
      </c>
      <c r="C250" s="56">
        <f>INDEX(Saturations!$G$2:$U$136,MATCH(LEFT(A$1,2)&amp;A250&amp;B250,Saturations!$A$2:$A$136,0),MATCH(C219,Saturations!$G$1:$U$1,0))</f>
        <v>1</v>
      </c>
      <c r="D250" s="57">
        <f>INDEX(Usage!$G$2:$V$136,MATCH(LEFT(A$1,2)&amp;A250&amp;B250,Usage!$A$2:$A$136,0),MATCH(C219,Usage!$G$1:$V$1,0))/1000000</f>
        <v>19.528054174318779</v>
      </c>
      <c r="E250" s="36"/>
      <c r="F250" s="49" t="s">
        <v>99</v>
      </c>
      <c r="G250" s="49" t="s">
        <v>6</v>
      </c>
      <c r="H250" s="56">
        <f>INDEX(Saturations!$G$2:$U$136,MATCH(LEFT(F$1,2)&amp;F250&amp;G250,Saturations!$A$2:$A$136,0),MATCH(H219,Saturations!$G$1:$U$1,0))</f>
        <v>1</v>
      </c>
      <c r="I250" s="57">
        <f>INDEX(Usage!$G$2:$V$136,MATCH(LEFT(F$1,2)&amp;F250&amp;G250,Usage!$A$2:$A$136,0),MATCH(H219,Usage!$G$1:$V$1,0))/1000000</f>
        <v>0.20527096943398429</v>
      </c>
      <c r="J250" s="36"/>
      <c r="K250" s="49" t="s">
        <v>99</v>
      </c>
      <c r="L250" s="49" t="s">
        <v>6</v>
      </c>
      <c r="M250" s="56">
        <f>INDEX(Saturations!$G$2:$U$136,MATCH(LEFT(K$1,2)&amp;K250&amp;L250,Saturations!$A$2:$A$136,0),MATCH(M219,Saturations!$G$1:$U$1,0))</f>
        <v>1</v>
      </c>
      <c r="N250" s="57">
        <f>INDEX(Usage!$G$2:$V$136,MATCH(LEFT(K$1,2)&amp;K250&amp;L250,Usage!$A$2:$A$136,0),MATCH(M219,Usage!$G$1:$V$1,0))/1000000</f>
        <v>0.77507929438584022</v>
      </c>
      <c r="O250" s="36"/>
      <c r="P250" s="49" t="s">
        <v>99</v>
      </c>
      <c r="Q250" s="49" t="s">
        <v>6</v>
      </c>
      <c r="R250" s="56">
        <f>INDEX(Saturations!$G$2:$U$136,MATCH(LEFT(P$1,2)&amp;P250&amp;Q250,Saturations!$A$2:$A$136,0),MATCH(R219,Saturations!$G$1:$U$1,0))</f>
        <v>1</v>
      </c>
      <c r="S250" s="57">
        <f>INDEX(Usage!$G$2:$V$136,MATCH(LEFT(P$1,2)&amp;P250&amp;Q250,Usage!$A$2:$A$136,0),MATCH(R219,Usage!$G$1:$V$1,0))/1000000</f>
        <v>0.17067946746887375</v>
      </c>
      <c r="T250" s="36"/>
      <c r="U250" s="49" t="s">
        <v>99</v>
      </c>
      <c r="V250" s="49" t="s">
        <v>6</v>
      </c>
      <c r="W250" s="56">
        <f>INDEX(Saturations!$G$2:$U$136,MATCH(LEFT(U$1,2)&amp;U250&amp;V250,Saturations!$A$2:$A$136,0),MATCH(W219,Saturations!$G$1:$U$1,0))</f>
        <v>1</v>
      </c>
      <c r="X250" s="57">
        <f>INDEX(Usage!$G$2:$V$136,MATCH(LEFT(U$1,2)&amp;U250&amp;V250,Usage!$A$2:$A$136,0),MATCH(W219,Usage!$G$1:$V$1,0))/1000000</f>
        <v>1.3212389754724795E-2</v>
      </c>
      <c r="Y250" s="36"/>
    </row>
    <row r="251" spans="1:25" ht="14.4" thickBot="1" x14ac:dyDescent="0.3">
      <c r="A251" s="49" t="s">
        <v>91</v>
      </c>
      <c r="B251" s="49" t="s">
        <v>91</v>
      </c>
      <c r="C251" s="56">
        <f>INDEX(Saturations!$G$2:$U$136,MATCH(LEFT(A$1,2)&amp;A251&amp;B251,Saturations!$A$2:$A$136,0),MATCH(C219,Saturations!$G$1:$U$1,0))</f>
        <v>1</v>
      </c>
      <c r="D251" s="57">
        <f>INDEX(Usage!$G$2:$V$136,MATCH(LEFT(A$1,2)&amp;A251&amp;B251,Usage!$A$2:$A$136,0),MATCH(C219,Usage!$G$1:$V$1,0))/1000000</f>
        <v>35.601212369885161</v>
      </c>
      <c r="E251" s="36"/>
      <c r="F251" s="49" t="s">
        <v>91</v>
      </c>
      <c r="G251" s="49" t="s">
        <v>91</v>
      </c>
      <c r="H251" s="56">
        <f>INDEX(Saturations!$G$2:$U$136,MATCH(LEFT(F$1,2)&amp;F251&amp;G251,Saturations!$A$2:$A$136,0),MATCH(H219,Saturations!$G$1:$U$1,0))</f>
        <v>1</v>
      </c>
      <c r="I251" s="57">
        <f>INDEX(Usage!$G$2:$V$136,MATCH(LEFT(F$1,2)&amp;F251&amp;G251,Usage!$A$2:$A$136,0),MATCH(H219,Usage!$G$1:$V$1,0))/1000000</f>
        <v>1.9821045921455779E-2</v>
      </c>
      <c r="J251" s="36"/>
      <c r="K251" s="49" t="s">
        <v>91</v>
      </c>
      <c r="L251" s="49" t="s">
        <v>91</v>
      </c>
      <c r="M251" s="56">
        <f>INDEX(Saturations!$G$2:$U$136,MATCH(LEFT(K$1,2)&amp;K251&amp;L251,Saturations!$A$2:$A$136,0),MATCH(M219,Saturations!$G$1:$U$1,0))</f>
        <v>1</v>
      </c>
      <c r="N251" s="57">
        <f>INDEX(Usage!$G$2:$V$136,MATCH(LEFT(K$1,2)&amp;K251&amp;L251,Usage!$A$2:$A$136,0),MATCH(M219,Usage!$G$1:$V$1,0))/1000000</f>
        <v>1.413031852360356</v>
      </c>
      <c r="O251" s="36"/>
      <c r="P251" s="49" t="s">
        <v>91</v>
      </c>
      <c r="Q251" s="49" t="s">
        <v>91</v>
      </c>
      <c r="R251" s="56">
        <f>INDEX(Saturations!$G$2:$U$136,MATCH(LEFT(P$1,2)&amp;P251&amp;Q251,Saturations!$A$2:$A$136,0),MATCH(R219,Saturations!$G$1:$U$1,0))</f>
        <v>1</v>
      </c>
      <c r="S251" s="57">
        <f>INDEX(Usage!$G$2:$V$136,MATCH(LEFT(P$1,2)&amp;P251&amp;Q251,Usage!$A$2:$A$136,0),MATCH(R219,Usage!$G$1:$V$1,0))/1000000</f>
        <v>0.31116238793157946</v>
      </c>
      <c r="T251" s="36"/>
      <c r="U251" s="49" t="s">
        <v>91</v>
      </c>
      <c r="V251" s="49" t="s">
        <v>91</v>
      </c>
      <c r="W251" s="56">
        <f>INDEX(Saturations!$G$2:$U$136,MATCH(LEFT(U$1,2)&amp;U251&amp;V251,Saturations!$A$2:$A$136,0),MATCH(W219,Saturations!$G$1:$U$1,0))</f>
        <v>1</v>
      </c>
      <c r="X251" s="57">
        <f>INDEX(Usage!$G$2:$V$136,MATCH(LEFT(U$1,2)&amp;U251&amp;V251,Usage!$A$2:$A$136,0),MATCH(W219,Usage!$G$1:$V$1,0))/1000000</f>
        <v>1.2757935755976172E-3</v>
      </c>
      <c r="Y251" s="36"/>
    </row>
    <row r="252" spans="1:25" ht="15" thickTop="1" thickBot="1" x14ac:dyDescent="0.3">
      <c r="A252" s="47" t="s">
        <v>7</v>
      </c>
      <c r="B252" s="47"/>
      <c r="C252" s="47"/>
      <c r="D252" s="48">
        <f>SUM(D224:D251)</f>
        <v>399.71568095291735</v>
      </c>
      <c r="E252" s="36"/>
      <c r="F252" s="47" t="s">
        <v>7</v>
      </c>
      <c r="G252" s="47"/>
      <c r="H252" s="47"/>
      <c r="I252" s="48">
        <f>SUM(I224:I251)</f>
        <v>4.2016487968921137</v>
      </c>
      <c r="J252" s="36"/>
      <c r="K252" s="47" t="s">
        <v>7</v>
      </c>
      <c r="L252" s="47"/>
      <c r="M252" s="47"/>
      <c r="N252" s="48">
        <f>SUM(N224:N251)</f>
        <v>15.864936935466613</v>
      </c>
      <c r="O252" s="36"/>
      <c r="P252" s="47" t="s">
        <v>7</v>
      </c>
      <c r="Q252" s="47"/>
      <c r="R252" s="47"/>
      <c r="S252" s="48">
        <f>SUM(S224:S251)</f>
        <v>3.4936025348455946</v>
      </c>
      <c r="T252" s="36"/>
      <c r="U252" s="47" t="s">
        <v>7</v>
      </c>
      <c r="V252" s="47"/>
      <c r="W252" s="47"/>
      <c r="X252" s="48">
        <f>SUM(X224:X251)</f>
        <v>0.27044165899388173</v>
      </c>
      <c r="Y252" s="36"/>
    </row>
    <row r="253" spans="1:25" ht="14.4" thickTop="1" x14ac:dyDescent="0.25">
      <c r="E253" s="36"/>
      <c r="J253" s="36"/>
      <c r="O253" s="36"/>
      <c r="T253" s="36"/>
      <c r="Y253" s="36"/>
    </row>
    <row r="254" spans="1:25" ht="15.6" thickBot="1" x14ac:dyDescent="0.3">
      <c r="A254" s="80" t="s">
        <v>15</v>
      </c>
      <c r="B254" s="80"/>
      <c r="C254" s="80"/>
      <c r="D254" s="80"/>
      <c r="E254" s="36"/>
      <c r="F254" s="80" t="s">
        <v>15</v>
      </c>
      <c r="G254" s="80"/>
      <c r="H254" s="80"/>
      <c r="I254" s="80"/>
      <c r="J254" s="36"/>
      <c r="K254" s="80" t="s">
        <v>15</v>
      </c>
      <c r="L254" s="80"/>
      <c r="M254" s="80"/>
      <c r="N254" s="80"/>
      <c r="O254" s="36"/>
      <c r="P254" s="80" t="s">
        <v>15</v>
      </c>
      <c r="Q254" s="80"/>
      <c r="R254" s="80"/>
      <c r="S254" s="80"/>
      <c r="T254" s="36"/>
      <c r="U254" s="80" t="s">
        <v>15</v>
      </c>
      <c r="V254" s="80"/>
      <c r="W254" s="80"/>
      <c r="X254" s="80"/>
      <c r="Y254" s="36"/>
    </row>
    <row r="255" spans="1:25" ht="14.4" thickTop="1" x14ac:dyDescent="0.25">
      <c r="A255" s="49"/>
      <c r="B255" s="50"/>
      <c r="C255" s="51" t="s">
        <v>15</v>
      </c>
      <c r="D255" s="49"/>
      <c r="E255" s="36"/>
      <c r="F255" s="49"/>
      <c r="G255" s="50"/>
      <c r="H255" s="51" t="s">
        <v>15</v>
      </c>
      <c r="I255" s="49"/>
      <c r="J255" s="36"/>
      <c r="K255" s="49"/>
      <c r="L255" s="50"/>
      <c r="M255" s="51" t="s">
        <v>15</v>
      </c>
      <c r="N255" s="49"/>
      <c r="O255" s="36"/>
      <c r="P255" s="49"/>
      <c r="Q255" s="50"/>
      <c r="R255" s="51" t="s">
        <v>15</v>
      </c>
      <c r="S255" s="49"/>
      <c r="T255" s="36"/>
      <c r="U255" s="49"/>
      <c r="V255" s="50"/>
      <c r="W255" s="51" t="s">
        <v>15</v>
      </c>
      <c r="X255" s="49"/>
      <c r="Y255" s="36"/>
    </row>
    <row r="256" spans="1:25" x14ac:dyDescent="0.25">
      <c r="A256" s="49"/>
      <c r="B256" s="53" t="s">
        <v>72</v>
      </c>
      <c r="C256" s="54">
        <f>INDEX('Control Totals'!$F$2:$F$76,MATCH(LEFT(A$1,2)&amp;"_"&amp;C255,'Control Totals'!$B$2:$B$76,0))</f>
        <v>116.82636012416654</v>
      </c>
      <c r="D256" s="49"/>
      <c r="E256" s="36"/>
      <c r="F256" s="49"/>
      <c r="G256" s="53" t="s">
        <v>72</v>
      </c>
      <c r="H256" s="54">
        <f>INDEX('Control Totals'!$F$2:$F$76,MATCH(LEFT(F$1,2)&amp;"_"&amp;H255,'Control Totals'!$B$2:$B$76,0))</f>
        <v>18.935148768772155</v>
      </c>
      <c r="I256" s="49"/>
      <c r="J256" s="36"/>
      <c r="K256" s="49"/>
      <c r="L256" s="53" t="s">
        <v>72</v>
      </c>
      <c r="M256" s="54">
        <f>INDEX('Control Totals'!$F$2:$F$76,MATCH(LEFT(K$1,2)&amp;"_"&amp;M255,'Control Totals'!$B$2:$B$76,0))</f>
        <v>21.865137718977518</v>
      </c>
      <c r="N256" s="49"/>
      <c r="O256" s="36"/>
      <c r="P256" s="49"/>
      <c r="Q256" s="53" t="s">
        <v>72</v>
      </c>
      <c r="R256" s="54">
        <f>INDEX('Control Totals'!$F$2:$F$76,MATCH(LEFT(P$1,2)&amp;"_"&amp;R255,'Control Totals'!$B$2:$B$76,0))</f>
        <v>9.4466528347475371</v>
      </c>
      <c r="S256" s="49"/>
      <c r="T256" s="36"/>
      <c r="U256" s="49"/>
      <c r="V256" s="53" t="s">
        <v>72</v>
      </c>
      <c r="W256" s="54">
        <f>INDEX('Control Totals'!$F$2:$F$76,MATCH(LEFT(U$1,2)&amp;"_"&amp;W255,'Control Totals'!$B$2:$B$76,0))</f>
        <v>1.0914014759988921</v>
      </c>
      <c r="X256" s="49"/>
      <c r="Y256" s="36"/>
    </row>
    <row r="257" spans="1:25" x14ac:dyDescent="0.25">
      <c r="A257" s="49"/>
      <c r="B257" s="52"/>
      <c r="C257" s="55"/>
      <c r="D257" s="49"/>
      <c r="E257" s="36"/>
      <c r="F257" s="49"/>
      <c r="G257" s="52"/>
      <c r="H257" s="55"/>
      <c r="I257" s="49"/>
      <c r="J257" s="36"/>
      <c r="K257" s="49"/>
      <c r="L257" s="52"/>
      <c r="M257" s="55"/>
      <c r="N257" s="49"/>
      <c r="O257" s="36"/>
      <c r="P257" s="49"/>
      <c r="Q257" s="52"/>
      <c r="R257" s="55"/>
      <c r="S257" s="49"/>
      <c r="T257" s="36"/>
      <c r="U257" s="49"/>
      <c r="V257" s="52"/>
      <c r="W257" s="55"/>
      <c r="X257" s="49"/>
      <c r="Y257" s="36"/>
    </row>
    <row r="258" spans="1:25" ht="14.4" thickBot="1" x14ac:dyDescent="0.3">
      <c r="A258" s="81" t="s">
        <v>92</v>
      </c>
      <c r="B258" s="81"/>
      <c r="C258" s="81"/>
      <c r="D258" s="81"/>
      <c r="E258" s="36"/>
      <c r="F258" s="81" t="s">
        <v>92</v>
      </c>
      <c r="G258" s="81"/>
      <c r="H258" s="81"/>
      <c r="I258" s="81"/>
      <c r="J258" s="36"/>
      <c r="K258" s="81" t="s">
        <v>92</v>
      </c>
      <c r="L258" s="81"/>
      <c r="M258" s="81"/>
      <c r="N258" s="81"/>
      <c r="O258" s="36"/>
      <c r="P258" s="81" t="s">
        <v>92</v>
      </c>
      <c r="Q258" s="81"/>
      <c r="R258" s="81"/>
      <c r="S258" s="81"/>
      <c r="T258" s="36"/>
      <c r="U258" s="81" t="s">
        <v>92</v>
      </c>
      <c r="V258" s="81"/>
      <c r="W258" s="81"/>
      <c r="X258" s="81"/>
      <c r="Y258" s="36"/>
    </row>
    <row r="259" spans="1:25" ht="14.4" thickTop="1" x14ac:dyDescent="0.25">
      <c r="A259" s="82" t="s">
        <v>32</v>
      </c>
      <c r="B259" s="83" t="s">
        <v>51</v>
      </c>
      <c r="C259" s="83" t="s">
        <v>73</v>
      </c>
      <c r="D259" s="41" t="s">
        <v>74</v>
      </c>
      <c r="E259" s="36"/>
      <c r="F259" s="82" t="s">
        <v>32</v>
      </c>
      <c r="G259" s="83" t="s">
        <v>51</v>
      </c>
      <c r="H259" s="83" t="s">
        <v>73</v>
      </c>
      <c r="I259" s="41" t="s">
        <v>74</v>
      </c>
      <c r="J259" s="36"/>
      <c r="K259" s="82" t="s">
        <v>32</v>
      </c>
      <c r="L259" s="83" t="s">
        <v>51</v>
      </c>
      <c r="M259" s="83" t="s">
        <v>73</v>
      </c>
      <c r="N259" s="41" t="s">
        <v>74</v>
      </c>
      <c r="O259" s="36"/>
      <c r="P259" s="82" t="s">
        <v>32</v>
      </c>
      <c r="Q259" s="83" t="s">
        <v>51</v>
      </c>
      <c r="R259" s="83" t="s">
        <v>73</v>
      </c>
      <c r="S259" s="41" t="s">
        <v>74</v>
      </c>
      <c r="T259" s="36"/>
      <c r="U259" s="82" t="s">
        <v>32</v>
      </c>
      <c r="V259" s="83" t="s">
        <v>51</v>
      </c>
      <c r="W259" s="83" t="s">
        <v>73</v>
      </c>
      <c r="X259" s="41" t="s">
        <v>74</v>
      </c>
      <c r="Y259" s="36"/>
    </row>
    <row r="260" spans="1:25" ht="14.4" thickBot="1" x14ac:dyDescent="0.3">
      <c r="A260" s="81"/>
      <c r="B260" s="84"/>
      <c r="C260" s="84"/>
      <c r="D260" s="42" t="s">
        <v>75</v>
      </c>
      <c r="E260" s="36"/>
      <c r="F260" s="81"/>
      <c r="G260" s="84"/>
      <c r="H260" s="84"/>
      <c r="I260" s="42" t="s">
        <v>75</v>
      </c>
      <c r="J260" s="36"/>
      <c r="K260" s="81"/>
      <c r="L260" s="84"/>
      <c r="M260" s="84"/>
      <c r="N260" s="42" t="s">
        <v>75</v>
      </c>
      <c r="O260" s="36"/>
      <c r="P260" s="81"/>
      <c r="Q260" s="84"/>
      <c r="R260" s="84"/>
      <c r="S260" s="42" t="s">
        <v>75</v>
      </c>
      <c r="T260" s="36"/>
      <c r="U260" s="81"/>
      <c r="V260" s="84"/>
      <c r="W260" s="84"/>
      <c r="X260" s="42" t="s">
        <v>75</v>
      </c>
      <c r="Y260" s="36"/>
    </row>
    <row r="261" spans="1:25" ht="14.4" thickTop="1" x14ac:dyDescent="0.25">
      <c r="A261" s="49" t="s">
        <v>76</v>
      </c>
      <c r="B261" s="49" t="s">
        <v>77</v>
      </c>
      <c r="C261" s="56">
        <f>INDEX(Saturations!$G$2:$U$136,MATCH(LEFT(A$1,2)&amp;A261&amp;B261,Saturations!$A$2:$A$136,0),MATCH(C255,Saturations!$G$1:$U$1,0))</f>
        <v>0</v>
      </c>
      <c r="D261" s="57">
        <f>INDEX(Usage!$G$2:$V$136,MATCH(LEFT(A$1,2)&amp;A261&amp;B261,Usage!$A$2:$A$136,0),MATCH(C255,Usage!$G$1:$V$1,0))/1000000</f>
        <v>0</v>
      </c>
      <c r="E261" s="36"/>
      <c r="F261" s="49" t="s">
        <v>76</v>
      </c>
      <c r="G261" s="49" t="s">
        <v>77</v>
      </c>
      <c r="H261" s="56">
        <f>INDEX(Saturations!$G$2:$U$136,MATCH(LEFT(F$1,2)&amp;F261&amp;G261,Saturations!$A$2:$A$136,0),MATCH(H255,Saturations!$G$1:$U$1,0))</f>
        <v>0</v>
      </c>
      <c r="I261" s="57">
        <f>INDEX(Usage!$G$2:$V$136,MATCH(LEFT(F$1,2)&amp;F261&amp;G261,Usage!$A$2:$A$136,0),MATCH(H255,Usage!$G$1:$V$1,0))/1000000</f>
        <v>0</v>
      </c>
      <c r="J261" s="36"/>
      <c r="K261" s="49" t="s">
        <v>76</v>
      </c>
      <c r="L261" s="49" t="s">
        <v>77</v>
      </c>
      <c r="M261" s="56">
        <f>INDEX(Saturations!$G$2:$U$136,MATCH(LEFT(K$1,2)&amp;K261&amp;L261,Saturations!$A$2:$A$136,0),MATCH(M255,Saturations!$G$1:$U$1,0))</f>
        <v>0</v>
      </c>
      <c r="N261" s="57">
        <f>INDEX(Usage!$G$2:$V$136,MATCH(LEFT(K$1,2)&amp;K261&amp;L261,Usage!$A$2:$A$136,0),MATCH(M255,Usage!$G$1:$V$1,0))/1000000</f>
        <v>0</v>
      </c>
      <c r="O261" s="36"/>
      <c r="P261" s="49" t="s">
        <v>76</v>
      </c>
      <c r="Q261" s="49" t="s">
        <v>77</v>
      </c>
      <c r="R261" s="56">
        <f>INDEX(Saturations!$G$2:$U$136,MATCH(LEFT(P$1,2)&amp;P261&amp;Q261,Saturations!$A$2:$A$136,0),MATCH(R255,Saturations!$G$1:$U$1,0))</f>
        <v>0</v>
      </c>
      <c r="S261" s="57">
        <f>INDEX(Usage!$G$2:$V$136,MATCH(LEFT(P$1,2)&amp;P261&amp;Q261,Usage!$A$2:$A$136,0),MATCH(R255,Usage!$G$1:$V$1,0))/1000000</f>
        <v>0</v>
      </c>
      <c r="T261" s="36"/>
      <c r="U261" s="49" t="s">
        <v>76</v>
      </c>
      <c r="V261" s="49" t="s">
        <v>77</v>
      </c>
      <c r="W261" s="56">
        <f>INDEX(Saturations!$G$2:$U$136,MATCH(LEFT(U$1,2)&amp;U261&amp;V261,Saturations!$A$2:$A$136,0),MATCH(W255,Saturations!$G$1:$U$1,0))</f>
        <v>0</v>
      </c>
      <c r="X261" s="57">
        <f>INDEX(Usage!$G$2:$V$136,MATCH(LEFT(U$1,2)&amp;U261&amp;V261,Usage!$A$2:$A$136,0),MATCH(W255,Usage!$G$1:$V$1,0))/1000000</f>
        <v>0</v>
      </c>
      <c r="Y261" s="36"/>
    </row>
    <row r="262" spans="1:25" x14ac:dyDescent="0.25">
      <c r="A262" s="49" t="s">
        <v>76</v>
      </c>
      <c r="B262" s="49" t="s">
        <v>78</v>
      </c>
      <c r="C262" s="56">
        <f>INDEX(Saturations!$G$2:$U$136,MATCH(LEFT(A$1,2)&amp;A262&amp;B262,Saturations!$A$2:$A$136,0),MATCH(C255,Saturations!$G$1:$U$1,0))</f>
        <v>0</v>
      </c>
      <c r="D262" s="57">
        <f>INDEX(Usage!$G$2:$V$136,MATCH(LEFT(A$1,2)&amp;A262&amp;B262,Usage!$A$2:$A$136,0),MATCH(C255,Usage!$G$1:$V$1,0))/1000000</f>
        <v>0</v>
      </c>
      <c r="E262" s="36"/>
      <c r="F262" s="49" t="s">
        <v>76</v>
      </c>
      <c r="G262" s="49" t="s">
        <v>78</v>
      </c>
      <c r="H262" s="56">
        <f>INDEX(Saturations!$G$2:$U$136,MATCH(LEFT(F$1,2)&amp;F262&amp;G262,Saturations!$A$2:$A$136,0),MATCH(H255,Saturations!$G$1:$U$1,0))</f>
        <v>0</v>
      </c>
      <c r="I262" s="57">
        <f>INDEX(Usage!$G$2:$V$136,MATCH(LEFT(F$1,2)&amp;F262&amp;G262,Usage!$A$2:$A$136,0),MATCH(H255,Usage!$G$1:$V$1,0))/1000000</f>
        <v>0</v>
      </c>
      <c r="J262" s="36"/>
      <c r="K262" s="49" t="s">
        <v>76</v>
      </c>
      <c r="L262" s="49" t="s">
        <v>78</v>
      </c>
      <c r="M262" s="56">
        <f>INDEX(Saturations!$G$2:$U$136,MATCH(LEFT(K$1,2)&amp;K262&amp;L262,Saturations!$A$2:$A$136,0),MATCH(M255,Saturations!$G$1:$U$1,0))</f>
        <v>0</v>
      </c>
      <c r="N262" s="57">
        <f>INDEX(Usage!$G$2:$V$136,MATCH(LEFT(K$1,2)&amp;K262&amp;L262,Usage!$A$2:$A$136,0),MATCH(M255,Usage!$G$1:$V$1,0))/1000000</f>
        <v>0</v>
      </c>
      <c r="O262" s="36"/>
      <c r="P262" s="49" t="s">
        <v>76</v>
      </c>
      <c r="Q262" s="49" t="s">
        <v>78</v>
      </c>
      <c r="R262" s="56">
        <f>INDEX(Saturations!$G$2:$U$136,MATCH(LEFT(P$1,2)&amp;P262&amp;Q262,Saturations!$A$2:$A$136,0),MATCH(R255,Saturations!$G$1:$U$1,0))</f>
        <v>0</v>
      </c>
      <c r="S262" s="57">
        <f>INDEX(Usage!$G$2:$V$136,MATCH(LEFT(P$1,2)&amp;P262&amp;Q262,Usage!$A$2:$A$136,0),MATCH(R255,Usage!$G$1:$V$1,0))/1000000</f>
        <v>0</v>
      </c>
      <c r="T262" s="36"/>
      <c r="U262" s="49" t="s">
        <v>76</v>
      </c>
      <c r="V262" s="49" t="s">
        <v>78</v>
      </c>
      <c r="W262" s="56">
        <f>INDEX(Saturations!$G$2:$U$136,MATCH(LEFT(U$1,2)&amp;U262&amp;V262,Saturations!$A$2:$A$136,0),MATCH(W255,Saturations!$G$1:$U$1,0))</f>
        <v>0</v>
      </c>
      <c r="X262" s="57">
        <f>INDEX(Usage!$G$2:$V$136,MATCH(LEFT(U$1,2)&amp;U262&amp;V262,Usage!$A$2:$A$136,0),MATCH(W255,Usage!$G$1:$V$1,0))/1000000</f>
        <v>0</v>
      </c>
      <c r="Y262" s="36"/>
    </row>
    <row r="263" spans="1:25" x14ac:dyDescent="0.25">
      <c r="A263" s="49" t="s">
        <v>76</v>
      </c>
      <c r="B263" s="49" t="s">
        <v>79</v>
      </c>
      <c r="C263" s="56">
        <f>INDEX(Saturations!$G$2:$U$136,MATCH(LEFT(A$1,2)&amp;A263&amp;B263,Saturations!$A$2:$A$136,0),MATCH(C255,Saturations!$G$1:$U$1,0))</f>
        <v>0</v>
      </c>
      <c r="D263" s="57">
        <f>INDEX(Usage!$G$2:$V$136,MATCH(LEFT(A$1,2)&amp;A263&amp;B263,Usage!$A$2:$A$136,0),MATCH(C255,Usage!$G$1:$V$1,0))/1000000</f>
        <v>0</v>
      </c>
      <c r="E263" s="36"/>
      <c r="F263" s="49" t="s">
        <v>76</v>
      </c>
      <c r="G263" s="49" t="s">
        <v>79</v>
      </c>
      <c r="H263" s="56">
        <f>INDEX(Saturations!$G$2:$U$136,MATCH(LEFT(F$1,2)&amp;F263&amp;G263,Saturations!$A$2:$A$136,0),MATCH(H255,Saturations!$G$1:$U$1,0))</f>
        <v>0</v>
      </c>
      <c r="I263" s="57">
        <f>INDEX(Usage!$G$2:$V$136,MATCH(LEFT(F$1,2)&amp;F263&amp;G263,Usage!$A$2:$A$136,0),MATCH(H255,Usage!$G$1:$V$1,0))/1000000</f>
        <v>0</v>
      </c>
      <c r="J263" s="36"/>
      <c r="K263" s="49" t="s">
        <v>76</v>
      </c>
      <c r="L263" s="49" t="s">
        <v>79</v>
      </c>
      <c r="M263" s="56">
        <f>INDEX(Saturations!$G$2:$U$136,MATCH(LEFT(K$1,2)&amp;K263&amp;L263,Saturations!$A$2:$A$136,0),MATCH(M255,Saturations!$G$1:$U$1,0))</f>
        <v>0</v>
      </c>
      <c r="N263" s="57">
        <f>INDEX(Usage!$G$2:$V$136,MATCH(LEFT(K$1,2)&amp;K263&amp;L263,Usage!$A$2:$A$136,0),MATCH(M255,Usage!$G$1:$V$1,0))/1000000</f>
        <v>0</v>
      </c>
      <c r="O263" s="36"/>
      <c r="P263" s="49" t="s">
        <v>76</v>
      </c>
      <c r="Q263" s="49" t="s">
        <v>79</v>
      </c>
      <c r="R263" s="56">
        <f>INDEX(Saturations!$G$2:$U$136,MATCH(LEFT(P$1,2)&amp;P263&amp;Q263,Saturations!$A$2:$A$136,0),MATCH(R255,Saturations!$G$1:$U$1,0))</f>
        <v>0</v>
      </c>
      <c r="S263" s="57">
        <f>INDEX(Usage!$G$2:$V$136,MATCH(LEFT(P$1,2)&amp;P263&amp;Q263,Usage!$A$2:$A$136,0),MATCH(R255,Usage!$G$1:$V$1,0))/1000000</f>
        <v>0</v>
      </c>
      <c r="T263" s="36"/>
      <c r="U263" s="49" t="s">
        <v>76</v>
      </c>
      <c r="V263" s="49" t="s">
        <v>79</v>
      </c>
      <c r="W263" s="56">
        <f>INDEX(Saturations!$G$2:$U$136,MATCH(LEFT(U$1,2)&amp;U263&amp;V263,Saturations!$A$2:$A$136,0),MATCH(W255,Saturations!$G$1:$U$1,0))</f>
        <v>0</v>
      </c>
      <c r="X263" s="57">
        <f>INDEX(Usage!$G$2:$V$136,MATCH(LEFT(U$1,2)&amp;U263&amp;V263,Usage!$A$2:$A$136,0),MATCH(W255,Usage!$G$1:$V$1,0))/1000000</f>
        <v>0</v>
      </c>
      <c r="Y263" s="36"/>
    </row>
    <row r="264" spans="1:25" x14ac:dyDescent="0.25">
      <c r="A264" s="49" t="s">
        <v>76</v>
      </c>
      <c r="B264" s="49" t="s">
        <v>80</v>
      </c>
      <c r="C264" s="56">
        <f>INDEX(Saturations!$G$2:$U$136,MATCH(LEFT(A$1,2)&amp;A264&amp;B264,Saturations!$A$2:$A$136,0),MATCH(C255,Saturations!$G$1:$U$1,0))</f>
        <v>0</v>
      </c>
      <c r="D264" s="57">
        <f>INDEX(Usage!$G$2:$V$136,MATCH(LEFT(A$1,2)&amp;A264&amp;B264,Usage!$A$2:$A$136,0),MATCH(C255,Usage!$G$1:$V$1,0))/1000000</f>
        <v>0</v>
      </c>
      <c r="E264" s="36"/>
      <c r="F264" s="49" t="s">
        <v>76</v>
      </c>
      <c r="G264" s="49" t="s">
        <v>80</v>
      </c>
      <c r="H264" s="56">
        <f>INDEX(Saturations!$G$2:$U$136,MATCH(LEFT(F$1,2)&amp;F264&amp;G264,Saturations!$A$2:$A$136,0),MATCH(H255,Saturations!$G$1:$U$1,0))</f>
        <v>0</v>
      </c>
      <c r="I264" s="57">
        <f>INDEX(Usage!$G$2:$V$136,MATCH(LEFT(F$1,2)&amp;F264&amp;G264,Usage!$A$2:$A$136,0),MATCH(H255,Usage!$G$1:$V$1,0))/1000000</f>
        <v>0</v>
      </c>
      <c r="J264" s="36"/>
      <c r="K264" s="49" t="s">
        <v>76</v>
      </c>
      <c r="L264" s="49" t="s">
        <v>80</v>
      </c>
      <c r="M264" s="56">
        <f>INDEX(Saturations!$G$2:$U$136,MATCH(LEFT(K$1,2)&amp;K264&amp;L264,Saturations!$A$2:$A$136,0),MATCH(M255,Saturations!$G$1:$U$1,0))</f>
        <v>0</v>
      </c>
      <c r="N264" s="57">
        <f>INDEX(Usage!$G$2:$V$136,MATCH(LEFT(K$1,2)&amp;K264&amp;L264,Usage!$A$2:$A$136,0),MATCH(M255,Usage!$G$1:$V$1,0))/1000000</f>
        <v>0</v>
      </c>
      <c r="O264" s="36"/>
      <c r="P264" s="49" t="s">
        <v>76</v>
      </c>
      <c r="Q264" s="49" t="s">
        <v>80</v>
      </c>
      <c r="R264" s="56">
        <f>INDEX(Saturations!$G$2:$U$136,MATCH(LEFT(P$1,2)&amp;P264&amp;Q264,Saturations!$A$2:$A$136,0),MATCH(R255,Saturations!$G$1:$U$1,0))</f>
        <v>0</v>
      </c>
      <c r="S264" s="57">
        <f>INDEX(Usage!$G$2:$V$136,MATCH(LEFT(P$1,2)&amp;P264&amp;Q264,Usage!$A$2:$A$136,0),MATCH(R255,Usage!$G$1:$V$1,0))/1000000</f>
        <v>0</v>
      </c>
      <c r="T264" s="36"/>
      <c r="U264" s="49" t="s">
        <v>76</v>
      </c>
      <c r="V264" s="49" t="s">
        <v>80</v>
      </c>
      <c r="W264" s="56">
        <f>INDEX(Saturations!$G$2:$U$136,MATCH(LEFT(U$1,2)&amp;U264&amp;V264,Saturations!$A$2:$A$136,0),MATCH(W255,Saturations!$G$1:$U$1,0))</f>
        <v>0</v>
      </c>
      <c r="X264" s="57">
        <f>INDEX(Usage!$G$2:$V$136,MATCH(LEFT(U$1,2)&amp;U264&amp;V264,Usage!$A$2:$A$136,0),MATCH(W255,Usage!$G$1:$V$1,0))/1000000</f>
        <v>0</v>
      </c>
      <c r="Y264" s="36"/>
    </row>
    <row r="265" spans="1:25" x14ac:dyDescent="0.25">
      <c r="A265" s="49" t="s">
        <v>76</v>
      </c>
      <c r="B265" s="49" t="s">
        <v>81</v>
      </c>
      <c r="C265" s="56">
        <f>INDEX(Saturations!$G$2:$U$136,MATCH(LEFT(A$1,2)&amp;A265&amp;B265,Saturations!$A$2:$A$136,0),MATCH(C255,Saturations!$G$1:$U$1,0))</f>
        <v>0</v>
      </c>
      <c r="D265" s="57">
        <f>INDEX(Usage!$G$2:$V$136,MATCH(LEFT(A$1,2)&amp;A265&amp;B265,Usage!$A$2:$A$136,0),MATCH(C255,Usage!$G$1:$V$1,0))/1000000</f>
        <v>0</v>
      </c>
      <c r="E265" s="36"/>
      <c r="F265" s="49" t="s">
        <v>76</v>
      </c>
      <c r="G265" s="49" t="s">
        <v>81</v>
      </c>
      <c r="H265" s="56">
        <f>INDEX(Saturations!$G$2:$U$136,MATCH(LEFT(F$1,2)&amp;F265&amp;G265,Saturations!$A$2:$A$136,0),MATCH(H255,Saturations!$G$1:$U$1,0))</f>
        <v>0</v>
      </c>
      <c r="I265" s="57">
        <f>INDEX(Usage!$G$2:$V$136,MATCH(LEFT(F$1,2)&amp;F265&amp;G265,Usage!$A$2:$A$136,0),MATCH(H255,Usage!$G$1:$V$1,0))/1000000</f>
        <v>0</v>
      </c>
      <c r="J265" s="36"/>
      <c r="K265" s="49" t="s">
        <v>76</v>
      </c>
      <c r="L265" s="49" t="s">
        <v>81</v>
      </c>
      <c r="M265" s="56">
        <f>INDEX(Saturations!$G$2:$U$136,MATCH(LEFT(K$1,2)&amp;K265&amp;L265,Saturations!$A$2:$A$136,0),MATCH(M255,Saturations!$G$1:$U$1,0))</f>
        <v>0</v>
      </c>
      <c r="N265" s="57">
        <f>INDEX(Usage!$G$2:$V$136,MATCH(LEFT(K$1,2)&amp;K265&amp;L265,Usage!$A$2:$A$136,0),MATCH(M255,Usage!$G$1:$V$1,0))/1000000</f>
        <v>0</v>
      </c>
      <c r="O265" s="36"/>
      <c r="P265" s="49" t="s">
        <v>76</v>
      </c>
      <c r="Q265" s="49" t="s">
        <v>81</v>
      </c>
      <c r="R265" s="56">
        <f>INDEX(Saturations!$G$2:$U$136,MATCH(LEFT(P$1,2)&amp;P265&amp;Q265,Saturations!$A$2:$A$136,0),MATCH(R255,Saturations!$G$1:$U$1,0))</f>
        <v>0</v>
      </c>
      <c r="S265" s="57">
        <f>INDEX(Usage!$G$2:$V$136,MATCH(LEFT(P$1,2)&amp;P265&amp;Q265,Usage!$A$2:$A$136,0),MATCH(R255,Usage!$G$1:$V$1,0))/1000000</f>
        <v>0</v>
      </c>
      <c r="T265" s="36"/>
      <c r="U265" s="49" t="s">
        <v>76</v>
      </c>
      <c r="V265" s="49" t="s">
        <v>81</v>
      </c>
      <c r="W265" s="56">
        <f>INDEX(Saturations!$G$2:$U$136,MATCH(LEFT(U$1,2)&amp;U265&amp;V265,Saturations!$A$2:$A$136,0),MATCH(W255,Saturations!$G$1:$U$1,0))</f>
        <v>0</v>
      </c>
      <c r="X265" s="57">
        <f>INDEX(Usage!$G$2:$V$136,MATCH(LEFT(U$1,2)&amp;U265&amp;V265,Usage!$A$2:$A$136,0),MATCH(W255,Usage!$G$1:$V$1,0))/1000000</f>
        <v>0</v>
      </c>
      <c r="Y265" s="36"/>
    </row>
    <row r="266" spans="1:25" x14ac:dyDescent="0.25">
      <c r="A266" s="49" t="s">
        <v>119</v>
      </c>
      <c r="B266" s="49" t="s">
        <v>82</v>
      </c>
      <c r="C266" s="56">
        <f>INDEX(Saturations!$G$2:$U$136,MATCH(LEFT(A$1,2)&amp;A266&amp;B266,Saturations!$A$2:$A$136,0),MATCH(C255,Saturations!$G$1:$U$1,0))</f>
        <v>0</v>
      </c>
      <c r="D266" s="57">
        <f>INDEX(Usage!$G$2:$V$136,MATCH(LEFT(A$1,2)&amp;A266&amp;B266,Usage!$A$2:$A$136,0),MATCH(C255,Usage!$G$1:$V$1,0))/1000000</f>
        <v>0</v>
      </c>
      <c r="E266" s="36"/>
      <c r="F266" s="49" t="s">
        <v>119</v>
      </c>
      <c r="G266" s="49" t="s">
        <v>82</v>
      </c>
      <c r="H266" s="56">
        <f>INDEX(Saturations!$G$2:$U$136,MATCH(LEFT(F$1,2)&amp;F266&amp;G266,Saturations!$A$2:$A$136,0),MATCH(H255,Saturations!$G$1:$U$1,0))</f>
        <v>0</v>
      </c>
      <c r="I266" s="57">
        <f>INDEX(Usage!$G$2:$V$136,MATCH(LEFT(F$1,2)&amp;F266&amp;G266,Usage!$A$2:$A$136,0),MATCH(H255,Usage!$G$1:$V$1,0))/1000000</f>
        <v>0</v>
      </c>
      <c r="J266" s="36"/>
      <c r="K266" s="49" t="s">
        <v>119</v>
      </c>
      <c r="L266" s="49" t="s">
        <v>82</v>
      </c>
      <c r="M266" s="56">
        <f>INDEX(Saturations!$G$2:$U$136,MATCH(LEFT(K$1,2)&amp;K266&amp;L266,Saturations!$A$2:$A$136,0),MATCH(M255,Saturations!$G$1:$U$1,0))</f>
        <v>0</v>
      </c>
      <c r="N266" s="57">
        <f>INDEX(Usage!$G$2:$V$136,MATCH(LEFT(K$1,2)&amp;K266&amp;L266,Usage!$A$2:$A$136,0),MATCH(M255,Usage!$G$1:$V$1,0))/1000000</f>
        <v>0</v>
      </c>
      <c r="O266" s="36"/>
      <c r="P266" s="49" t="s">
        <v>119</v>
      </c>
      <c r="Q266" s="49" t="s">
        <v>82</v>
      </c>
      <c r="R266" s="56">
        <f>INDEX(Saturations!$G$2:$U$136,MATCH(LEFT(P$1,2)&amp;P266&amp;Q266,Saturations!$A$2:$A$136,0),MATCH(R255,Saturations!$G$1:$U$1,0))</f>
        <v>0</v>
      </c>
      <c r="S266" s="57">
        <f>INDEX(Usage!$G$2:$V$136,MATCH(LEFT(P$1,2)&amp;P266&amp;Q266,Usage!$A$2:$A$136,0),MATCH(R255,Usage!$G$1:$V$1,0))/1000000</f>
        <v>0</v>
      </c>
      <c r="T266" s="36"/>
      <c r="U266" s="49" t="s">
        <v>119</v>
      </c>
      <c r="V266" s="49" t="s">
        <v>82</v>
      </c>
      <c r="W266" s="56">
        <f>INDEX(Saturations!$G$2:$U$136,MATCH(LEFT(U$1,2)&amp;U266&amp;V266,Saturations!$A$2:$A$136,0),MATCH(W255,Saturations!$G$1:$U$1,0))</f>
        <v>0</v>
      </c>
      <c r="X266" s="57">
        <f>INDEX(Usage!$G$2:$V$136,MATCH(LEFT(U$1,2)&amp;U266&amp;V266,Usage!$A$2:$A$136,0),MATCH(W255,Usage!$G$1:$V$1,0))/1000000</f>
        <v>0</v>
      </c>
      <c r="Y266" s="36"/>
    </row>
    <row r="267" spans="1:25" x14ac:dyDescent="0.25">
      <c r="A267" s="49" t="s">
        <v>119</v>
      </c>
      <c r="B267" s="49" t="s">
        <v>83</v>
      </c>
      <c r="C267" s="56">
        <f>INDEX(Saturations!$G$2:$U$136,MATCH(LEFT(A$1,2)&amp;A267&amp;B267,Saturations!$A$2:$A$136,0),MATCH(C255,Saturations!$G$1:$U$1,0))</f>
        <v>0</v>
      </c>
      <c r="D267" s="57">
        <f>INDEX(Usage!$G$2:$V$136,MATCH(LEFT(A$1,2)&amp;A267&amp;B267,Usage!$A$2:$A$136,0),MATCH(C255,Usage!$G$1:$V$1,0))/1000000</f>
        <v>0</v>
      </c>
      <c r="E267" s="36"/>
      <c r="F267" s="49" t="s">
        <v>119</v>
      </c>
      <c r="G267" s="49" t="s">
        <v>83</v>
      </c>
      <c r="H267" s="56">
        <f>INDEX(Saturations!$G$2:$U$136,MATCH(LEFT(F$1,2)&amp;F267&amp;G267,Saturations!$A$2:$A$136,0),MATCH(H255,Saturations!$G$1:$U$1,0))</f>
        <v>0</v>
      </c>
      <c r="I267" s="57">
        <f>INDEX(Usage!$G$2:$V$136,MATCH(LEFT(F$1,2)&amp;F267&amp;G267,Usage!$A$2:$A$136,0),MATCH(H255,Usage!$G$1:$V$1,0))/1000000</f>
        <v>0</v>
      </c>
      <c r="J267" s="36"/>
      <c r="K267" s="49" t="s">
        <v>119</v>
      </c>
      <c r="L267" s="49" t="s">
        <v>83</v>
      </c>
      <c r="M267" s="56">
        <f>INDEX(Saturations!$G$2:$U$136,MATCH(LEFT(K$1,2)&amp;K267&amp;L267,Saturations!$A$2:$A$136,0),MATCH(M255,Saturations!$G$1:$U$1,0))</f>
        <v>0</v>
      </c>
      <c r="N267" s="57">
        <f>INDEX(Usage!$G$2:$V$136,MATCH(LEFT(K$1,2)&amp;K267&amp;L267,Usage!$A$2:$A$136,0),MATCH(M255,Usage!$G$1:$V$1,0))/1000000</f>
        <v>0</v>
      </c>
      <c r="O267" s="36"/>
      <c r="P267" s="49" t="s">
        <v>119</v>
      </c>
      <c r="Q267" s="49" t="s">
        <v>83</v>
      </c>
      <c r="R267" s="56">
        <f>INDEX(Saturations!$G$2:$U$136,MATCH(LEFT(P$1,2)&amp;P267&amp;Q267,Saturations!$A$2:$A$136,0),MATCH(R255,Saturations!$G$1:$U$1,0))</f>
        <v>0</v>
      </c>
      <c r="S267" s="57">
        <f>INDEX(Usage!$G$2:$V$136,MATCH(LEFT(P$1,2)&amp;P267&amp;Q267,Usage!$A$2:$A$136,0),MATCH(R255,Usage!$G$1:$V$1,0))/1000000</f>
        <v>0</v>
      </c>
      <c r="T267" s="36"/>
      <c r="U267" s="49" t="s">
        <v>119</v>
      </c>
      <c r="V267" s="49" t="s">
        <v>83</v>
      </c>
      <c r="W267" s="56">
        <f>INDEX(Saturations!$G$2:$U$136,MATCH(LEFT(U$1,2)&amp;U267&amp;V267,Saturations!$A$2:$A$136,0),MATCH(W255,Saturations!$G$1:$U$1,0))</f>
        <v>0</v>
      </c>
      <c r="X267" s="57">
        <f>INDEX(Usage!$G$2:$V$136,MATCH(LEFT(U$1,2)&amp;U267&amp;V267,Usage!$A$2:$A$136,0),MATCH(W255,Usage!$G$1:$V$1,0))/1000000</f>
        <v>0</v>
      </c>
      <c r="Y267" s="36"/>
    </row>
    <row r="268" spans="1:25" x14ac:dyDescent="0.25">
      <c r="A268" s="49" t="s">
        <v>119</v>
      </c>
      <c r="B268" s="49" t="s">
        <v>80</v>
      </c>
      <c r="C268" s="56">
        <f>INDEX(Saturations!$G$2:$U$136,MATCH(LEFT(A$1,2)&amp;A268&amp;B268,Saturations!$A$2:$A$136,0),MATCH(C255,Saturations!$G$1:$U$1,0))</f>
        <v>0</v>
      </c>
      <c r="D268" s="57">
        <f>INDEX(Usage!$G$2:$V$136,MATCH(LEFT(A$1,2)&amp;A268&amp;B268,Usage!$A$2:$A$136,0),MATCH(C255,Usage!$G$1:$V$1,0))/1000000</f>
        <v>0</v>
      </c>
      <c r="E268" s="36"/>
      <c r="F268" s="49" t="s">
        <v>119</v>
      </c>
      <c r="G268" s="49" t="s">
        <v>80</v>
      </c>
      <c r="H268" s="56">
        <f>INDEX(Saturations!$G$2:$U$136,MATCH(LEFT(F$1,2)&amp;F268&amp;G268,Saturations!$A$2:$A$136,0),MATCH(H255,Saturations!$G$1:$U$1,0))</f>
        <v>0</v>
      </c>
      <c r="I268" s="57">
        <f>INDEX(Usage!$G$2:$V$136,MATCH(LEFT(F$1,2)&amp;F268&amp;G268,Usage!$A$2:$A$136,0),MATCH(H255,Usage!$G$1:$V$1,0))/1000000</f>
        <v>0</v>
      </c>
      <c r="J268" s="36"/>
      <c r="K268" s="49" t="s">
        <v>119</v>
      </c>
      <c r="L268" s="49" t="s">
        <v>80</v>
      </c>
      <c r="M268" s="56">
        <f>INDEX(Saturations!$G$2:$U$136,MATCH(LEFT(K$1,2)&amp;K268&amp;L268,Saturations!$A$2:$A$136,0),MATCH(M255,Saturations!$G$1:$U$1,0))</f>
        <v>0</v>
      </c>
      <c r="N268" s="57">
        <f>INDEX(Usage!$G$2:$V$136,MATCH(LEFT(K$1,2)&amp;K268&amp;L268,Usage!$A$2:$A$136,0),MATCH(M255,Usage!$G$1:$V$1,0))/1000000</f>
        <v>0</v>
      </c>
      <c r="O268" s="36"/>
      <c r="P268" s="49" t="s">
        <v>119</v>
      </c>
      <c r="Q268" s="49" t="s">
        <v>80</v>
      </c>
      <c r="R268" s="56">
        <f>INDEX(Saturations!$G$2:$U$136,MATCH(LEFT(P$1,2)&amp;P268&amp;Q268,Saturations!$A$2:$A$136,0),MATCH(R255,Saturations!$G$1:$U$1,0))</f>
        <v>0</v>
      </c>
      <c r="S268" s="57">
        <f>INDEX(Usage!$G$2:$V$136,MATCH(LEFT(P$1,2)&amp;P268&amp;Q268,Usage!$A$2:$A$136,0),MATCH(R255,Usage!$G$1:$V$1,0))/1000000</f>
        <v>0</v>
      </c>
      <c r="T268" s="36"/>
      <c r="U268" s="49" t="s">
        <v>119</v>
      </c>
      <c r="V268" s="49" t="s">
        <v>80</v>
      </c>
      <c r="W268" s="56">
        <f>INDEX(Saturations!$G$2:$U$136,MATCH(LEFT(U$1,2)&amp;U268&amp;V268,Saturations!$A$2:$A$136,0),MATCH(W255,Saturations!$G$1:$U$1,0))</f>
        <v>0</v>
      </c>
      <c r="X268" s="57">
        <f>INDEX(Usage!$G$2:$V$136,MATCH(LEFT(U$1,2)&amp;U268&amp;V268,Usage!$A$2:$A$136,0),MATCH(W255,Usage!$G$1:$V$1,0))/1000000</f>
        <v>0</v>
      </c>
      <c r="Y268" s="36"/>
    </row>
    <row r="269" spans="1:25" x14ac:dyDescent="0.25">
      <c r="A269" s="49" t="s">
        <v>119</v>
      </c>
      <c r="B269" s="49" t="s">
        <v>81</v>
      </c>
      <c r="C269" s="56">
        <f>INDEX(Saturations!$G$2:$U$136,MATCH(LEFT(A$1,2)&amp;A269&amp;B269,Saturations!$A$2:$A$136,0),MATCH(C255,Saturations!$G$1:$U$1,0))</f>
        <v>0</v>
      </c>
      <c r="D269" s="57">
        <f>INDEX(Usage!$G$2:$V$136,MATCH(LEFT(A$1,2)&amp;A269&amp;B269,Usage!$A$2:$A$136,0),MATCH(C255,Usage!$G$1:$V$1,0))/1000000</f>
        <v>0</v>
      </c>
      <c r="E269" s="36"/>
      <c r="F269" s="49" t="s">
        <v>119</v>
      </c>
      <c r="G269" s="49" t="s">
        <v>81</v>
      </c>
      <c r="H269" s="56">
        <f>INDEX(Saturations!$G$2:$U$136,MATCH(LEFT(F$1,2)&amp;F269&amp;G269,Saturations!$A$2:$A$136,0),MATCH(H255,Saturations!$G$1:$U$1,0))</f>
        <v>0</v>
      </c>
      <c r="I269" s="57">
        <f>INDEX(Usage!$G$2:$V$136,MATCH(LEFT(F$1,2)&amp;F269&amp;G269,Usage!$A$2:$A$136,0),MATCH(H255,Usage!$G$1:$V$1,0))/1000000</f>
        <v>0</v>
      </c>
      <c r="J269" s="36"/>
      <c r="K269" s="49" t="s">
        <v>119</v>
      </c>
      <c r="L269" s="49" t="s">
        <v>81</v>
      </c>
      <c r="M269" s="56">
        <f>INDEX(Saturations!$G$2:$U$136,MATCH(LEFT(K$1,2)&amp;K269&amp;L269,Saturations!$A$2:$A$136,0),MATCH(M255,Saturations!$G$1:$U$1,0))</f>
        <v>0</v>
      </c>
      <c r="N269" s="57">
        <f>INDEX(Usage!$G$2:$V$136,MATCH(LEFT(K$1,2)&amp;K269&amp;L269,Usage!$A$2:$A$136,0),MATCH(M255,Usage!$G$1:$V$1,0))/1000000</f>
        <v>0</v>
      </c>
      <c r="O269" s="36"/>
      <c r="P269" s="49" t="s">
        <v>119</v>
      </c>
      <c r="Q269" s="49" t="s">
        <v>81</v>
      </c>
      <c r="R269" s="56">
        <f>INDEX(Saturations!$G$2:$U$136,MATCH(LEFT(P$1,2)&amp;P269&amp;Q269,Saturations!$A$2:$A$136,0),MATCH(R255,Saturations!$G$1:$U$1,0))</f>
        <v>0</v>
      </c>
      <c r="S269" s="57">
        <f>INDEX(Usage!$G$2:$V$136,MATCH(LEFT(P$1,2)&amp;P269&amp;Q269,Usage!$A$2:$A$136,0),MATCH(R255,Usage!$G$1:$V$1,0))/1000000</f>
        <v>0</v>
      </c>
      <c r="T269" s="36"/>
      <c r="U269" s="49" t="s">
        <v>119</v>
      </c>
      <c r="V269" s="49" t="s">
        <v>81</v>
      </c>
      <c r="W269" s="56">
        <f>INDEX(Saturations!$G$2:$U$136,MATCH(LEFT(U$1,2)&amp;U269&amp;V269,Saturations!$A$2:$A$136,0),MATCH(W255,Saturations!$G$1:$U$1,0))</f>
        <v>0</v>
      </c>
      <c r="X269" s="57">
        <f>INDEX(Usage!$G$2:$V$136,MATCH(LEFT(U$1,2)&amp;U269&amp;V269,Usage!$A$2:$A$136,0),MATCH(W255,Usage!$G$1:$V$1,0))/1000000</f>
        <v>0</v>
      </c>
      <c r="Y269" s="36"/>
    </row>
    <row r="270" spans="1:25" x14ac:dyDescent="0.25">
      <c r="A270" s="49" t="s">
        <v>84</v>
      </c>
      <c r="B270" s="49" t="s">
        <v>84</v>
      </c>
      <c r="C270" s="56">
        <f>INDEX(Saturations!$G$2:$U$136,MATCH(LEFT(A$1,2)&amp;A270&amp;B270,Saturations!$A$2:$A$136,0),MATCH(C255,Saturations!$G$1:$U$1,0))</f>
        <v>0</v>
      </c>
      <c r="D270" s="57">
        <f>INDEX(Usage!$G$2:$V$136,MATCH(LEFT(A$1,2)&amp;A270&amp;B270,Usage!$A$2:$A$136,0),MATCH(C255,Usage!$G$1:$V$1,0))/1000000</f>
        <v>0</v>
      </c>
      <c r="E270" s="36"/>
      <c r="F270" s="49" t="s">
        <v>84</v>
      </c>
      <c r="G270" s="49" t="s">
        <v>84</v>
      </c>
      <c r="H270" s="56">
        <f>INDEX(Saturations!$G$2:$U$136,MATCH(LEFT(F$1,2)&amp;F270&amp;G270,Saturations!$A$2:$A$136,0),MATCH(H255,Saturations!$G$1:$U$1,0))</f>
        <v>0</v>
      </c>
      <c r="I270" s="57">
        <f>INDEX(Usage!$G$2:$V$136,MATCH(LEFT(F$1,2)&amp;F270&amp;G270,Usage!$A$2:$A$136,0),MATCH(H255,Usage!$G$1:$V$1,0))/1000000</f>
        <v>0</v>
      </c>
      <c r="J270" s="36"/>
      <c r="K270" s="49" t="s">
        <v>84</v>
      </c>
      <c r="L270" s="49" t="s">
        <v>84</v>
      </c>
      <c r="M270" s="56">
        <f>INDEX(Saturations!$G$2:$U$136,MATCH(LEFT(K$1,2)&amp;K270&amp;L270,Saturations!$A$2:$A$136,0),MATCH(M255,Saturations!$G$1:$U$1,0))</f>
        <v>0</v>
      </c>
      <c r="N270" s="57">
        <f>INDEX(Usage!$G$2:$V$136,MATCH(LEFT(K$1,2)&amp;K270&amp;L270,Usage!$A$2:$A$136,0),MATCH(M255,Usage!$G$1:$V$1,0))/1000000</f>
        <v>0</v>
      </c>
      <c r="O270" s="36"/>
      <c r="P270" s="49" t="s">
        <v>84</v>
      </c>
      <c r="Q270" s="49" t="s">
        <v>84</v>
      </c>
      <c r="R270" s="56">
        <f>INDEX(Saturations!$G$2:$U$136,MATCH(LEFT(P$1,2)&amp;P270&amp;Q270,Saturations!$A$2:$A$136,0),MATCH(R255,Saturations!$G$1:$U$1,0))</f>
        <v>0</v>
      </c>
      <c r="S270" s="57">
        <f>INDEX(Usage!$G$2:$V$136,MATCH(LEFT(P$1,2)&amp;P270&amp;Q270,Usage!$A$2:$A$136,0),MATCH(R255,Usage!$G$1:$V$1,0))/1000000</f>
        <v>0</v>
      </c>
      <c r="T270" s="36"/>
      <c r="U270" s="49" t="s">
        <v>84</v>
      </c>
      <c r="V270" s="49" t="s">
        <v>84</v>
      </c>
      <c r="W270" s="56">
        <f>INDEX(Saturations!$G$2:$U$136,MATCH(LEFT(U$1,2)&amp;U270&amp;V270,Saturations!$A$2:$A$136,0),MATCH(W255,Saturations!$G$1:$U$1,0))</f>
        <v>0</v>
      </c>
      <c r="X270" s="57">
        <f>INDEX(Usage!$G$2:$V$136,MATCH(LEFT(U$1,2)&amp;U270&amp;V270,Usage!$A$2:$A$136,0),MATCH(W255,Usage!$G$1:$V$1,0))/1000000</f>
        <v>0</v>
      </c>
      <c r="Y270" s="36"/>
    </row>
    <row r="271" spans="1:25" x14ac:dyDescent="0.25">
      <c r="A271" s="49" t="s">
        <v>85</v>
      </c>
      <c r="B271" s="49" t="s">
        <v>86</v>
      </c>
      <c r="C271" s="56">
        <f>INDEX(Saturations!$G$2:$U$136,MATCH(LEFT(A$1,2)&amp;A271&amp;B271,Saturations!$A$2:$A$136,0),MATCH(C255,Saturations!$G$1:$U$1,0))</f>
        <v>1</v>
      </c>
      <c r="D271" s="57">
        <f>INDEX(Usage!$G$2:$V$136,MATCH(LEFT(A$1,2)&amp;A271&amp;B271,Usage!$A$2:$A$136,0),MATCH(C255,Usage!$G$1:$V$1,0))/1000000</f>
        <v>0.37677676778722446</v>
      </c>
      <c r="E271" s="36"/>
      <c r="F271" s="49" t="s">
        <v>85</v>
      </c>
      <c r="G271" s="49" t="s">
        <v>86</v>
      </c>
      <c r="H271" s="56">
        <f>INDEX(Saturations!$G$2:$U$136,MATCH(LEFT(F$1,2)&amp;F271&amp;G271,Saturations!$A$2:$A$136,0),MATCH(H255,Saturations!$G$1:$U$1,0))</f>
        <v>1</v>
      </c>
      <c r="I271" s="57">
        <f>INDEX(Usage!$G$2:$V$136,MATCH(LEFT(F$1,2)&amp;F271&amp;G271,Usage!$A$2:$A$136,0),MATCH(H255,Usage!$G$1:$V$1,0))/1000000</f>
        <v>5.7392153097526759E-2</v>
      </c>
      <c r="J271" s="36"/>
      <c r="K271" s="49" t="s">
        <v>85</v>
      </c>
      <c r="L271" s="49" t="s">
        <v>86</v>
      </c>
      <c r="M271" s="56">
        <f>INDEX(Saturations!$G$2:$U$136,MATCH(LEFT(K$1,2)&amp;K271&amp;L271,Saturations!$A$2:$A$136,0),MATCH(M255,Saturations!$G$1:$U$1,0))</f>
        <v>1</v>
      </c>
      <c r="N271" s="57">
        <f>INDEX(Usage!$G$2:$V$136,MATCH(LEFT(K$1,2)&amp;K271&amp;L271,Usage!$A$2:$A$136,0),MATCH(M255,Usage!$G$1:$V$1,0))/1000000</f>
        <v>6.6272905842473501E-2</v>
      </c>
      <c r="O271" s="36"/>
      <c r="P271" s="49" t="s">
        <v>85</v>
      </c>
      <c r="Q271" s="49" t="s">
        <v>86</v>
      </c>
      <c r="R271" s="56">
        <f>INDEX(Saturations!$G$2:$U$136,MATCH(LEFT(P$1,2)&amp;P271&amp;Q271,Saturations!$A$2:$A$136,0),MATCH(R255,Saturations!$G$1:$U$1,0))</f>
        <v>1</v>
      </c>
      <c r="S271" s="57">
        <f>INDEX(Usage!$G$2:$V$136,MATCH(LEFT(P$1,2)&amp;P271&amp;Q271,Usage!$A$2:$A$136,0),MATCH(R255,Usage!$G$1:$V$1,0))/1000000</f>
        <v>3.0466406020878252E-2</v>
      </c>
      <c r="T271" s="36"/>
      <c r="U271" s="49" t="s">
        <v>85</v>
      </c>
      <c r="V271" s="49" t="s">
        <v>86</v>
      </c>
      <c r="W271" s="56">
        <f>INDEX(Saturations!$G$2:$U$136,MATCH(LEFT(U$1,2)&amp;U271&amp;V271,Saturations!$A$2:$A$136,0),MATCH(W255,Saturations!$G$1:$U$1,0))</f>
        <v>1</v>
      </c>
      <c r="X271" s="57">
        <f>INDEX(Usage!$G$2:$V$136,MATCH(LEFT(U$1,2)&amp;U271&amp;V271,Usage!$A$2:$A$136,0),MATCH(W255,Usage!$G$1:$V$1,0))/1000000</f>
        <v>3.3080215722781888E-3</v>
      </c>
      <c r="Y271" s="36"/>
    </row>
    <row r="272" spans="1:25" x14ac:dyDescent="0.25">
      <c r="A272" s="49" t="s">
        <v>85</v>
      </c>
      <c r="B272" s="49" t="s">
        <v>87</v>
      </c>
      <c r="C272" s="56">
        <f>INDEX(Saturations!$G$2:$U$136,MATCH(LEFT(A$1,2)&amp;A272&amp;B272,Saturations!$A$2:$A$136,0),MATCH(C255,Saturations!$G$1:$U$1,0))</f>
        <v>1</v>
      </c>
      <c r="D272" s="57">
        <f>INDEX(Usage!$G$2:$V$136,MATCH(LEFT(A$1,2)&amp;A272&amp;B272,Usage!$A$2:$A$136,0),MATCH(C255,Usage!$G$1:$V$1,0))/1000000</f>
        <v>2.2873602049660651</v>
      </c>
      <c r="E272" s="36"/>
      <c r="F272" s="49" t="s">
        <v>85</v>
      </c>
      <c r="G272" s="49" t="s">
        <v>87</v>
      </c>
      <c r="H272" s="56">
        <f>INDEX(Saturations!$G$2:$U$136,MATCH(LEFT(F$1,2)&amp;F272&amp;G272,Saturations!$A$2:$A$136,0),MATCH(H255,Saturations!$G$1:$U$1,0))</f>
        <v>1</v>
      </c>
      <c r="I272" s="57">
        <f>INDEX(Usage!$G$2:$V$136,MATCH(LEFT(F$1,2)&amp;F272&amp;G272,Usage!$A$2:$A$136,0),MATCH(H255,Usage!$G$1:$V$1,0))/1000000</f>
        <v>0.34841990880588941</v>
      </c>
      <c r="J272" s="36"/>
      <c r="K272" s="49" t="s">
        <v>85</v>
      </c>
      <c r="L272" s="49" t="s">
        <v>87</v>
      </c>
      <c r="M272" s="56">
        <f>INDEX(Saturations!$G$2:$U$136,MATCH(LEFT(K$1,2)&amp;K272&amp;L272,Saturations!$A$2:$A$136,0),MATCH(M255,Saturations!$G$1:$U$1,0))</f>
        <v>1</v>
      </c>
      <c r="N272" s="57">
        <f>INDEX(Usage!$G$2:$V$136,MATCH(LEFT(K$1,2)&amp;K272&amp;L272,Usage!$A$2:$A$136,0),MATCH(M255,Usage!$G$1:$V$1,0))/1000000</f>
        <v>0.40233374361644181</v>
      </c>
      <c r="O272" s="36"/>
      <c r="P272" s="49" t="s">
        <v>85</v>
      </c>
      <c r="Q272" s="49" t="s">
        <v>87</v>
      </c>
      <c r="R272" s="56">
        <f>INDEX(Saturations!$G$2:$U$136,MATCH(LEFT(P$1,2)&amp;P272&amp;Q272,Saturations!$A$2:$A$136,0),MATCH(R255,Saturations!$G$1:$U$1,0))</f>
        <v>1</v>
      </c>
      <c r="S272" s="57">
        <f>INDEX(Usage!$G$2:$V$136,MATCH(LEFT(P$1,2)&amp;P272&amp;Q272,Usage!$A$2:$A$136,0),MATCH(R255,Usage!$G$1:$V$1,0))/1000000</f>
        <v>0.18495738240381593</v>
      </c>
      <c r="T272" s="36"/>
      <c r="U272" s="49" t="s">
        <v>85</v>
      </c>
      <c r="V272" s="49" t="s">
        <v>87</v>
      </c>
      <c r="W272" s="56">
        <f>INDEX(Saturations!$G$2:$U$136,MATCH(LEFT(U$1,2)&amp;U272&amp;V272,Saturations!$A$2:$A$136,0),MATCH(W255,Saturations!$G$1:$U$1,0))</f>
        <v>1</v>
      </c>
      <c r="X272" s="57">
        <f>INDEX(Usage!$G$2:$V$136,MATCH(LEFT(U$1,2)&amp;U272&amp;V272,Usage!$A$2:$A$136,0),MATCH(W255,Usage!$G$1:$V$1,0))/1000000</f>
        <v>2.0082546347102468E-2</v>
      </c>
      <c r="Y272" s="36"/>
    </row>
    <row r="273" spans="1:25" x14ac:dyDescent="0.25">
      <c r="A273" s="49" t="s">
        <v>85</v>
      </c>
      <c r="B273" s="49" t="s">
        <v>88</v>
      </c>
      <c r="C273" s="56">
        <f>INDEX(Saturations!$G$2:$U$136,MATCH(LEFT(A$1,2)&amp;A273&amp;B273,Saturations!$A$2:$A$136,0),MATCH(C255,Saturations!$G$1:$U$1,0))</f>
        <v>1</v>
      </c>
      <c r="D273" s="57">
        <f>INDEX(Usage!$G$2:$V$136,MATCH(LEFT(A$1,2)&amp;A273&amp;B273,Usage!$A$2:$A$136,0),MATCH(C255,Usage!$G$1:$V$1,0))/1000000</f>
        <v>1.2354645444690133</v>
      </c>
      <c r="E273" s="36"/>
      <c r="F273" s="49" t="s">
        <v>85</v>
      </c>
      <c r="G273" s="49" t="s">
        <v>88</v>
      </c>
      <c r="H273" s="56">
        <f>INDEX(Saturations!$G$2:$U$136,MATCH(LEFT(F$1,2)&amp;F273&amp;G273,Saturations!$A$2:$A$136,0),MATCH(H255,Saturations!$G$1:$U$1,0))</f>
        <v>1</v>
      </c>
      <c r="I273" s="57">
        <f>INDEX(Usage!$G$2:$V$136,MATCH(LEFT(F$1,2)&amp;F273&amp;G273,Usage!$A$2:$A$136,0),MATCH(H255,Usage!$G$1:$V$1,0))/1000000</f>
        <v>0.18819092986851613</v>
      </c>
      <c r="J273" s="36"/>
      <c r="K273" s="49" t="s">
        <v>85</v>
      </c>
      <c r="L273" s="49" t="s">
        <v>88</v>
      </c>
      <c r="M273" s="56">
        <f>INDEX(Saturations!$G$2:$U$136,MATCH(LEFT(K$1,2)&amp;K273&amp;L273,Saturations!$A$2:$A$136,0),MATCH(M255,Saturations!$G$1:$U$1,0))</f>
        <v>1</v>
      </c>
      <c r="N273" s="57">
        <f>INDEX(Usage!$G$2:$V$136,MATCH(LEFT(K$1,2)&amp;K273&amp;L273,Usage!$A$2:$A$136,0),MATCH(M255,Usage!$G$1:$V$1,0))/1000000</f>
        <v>0.21731123685828677</v>
      </c>
      <c r="O273" s="36"/>
      <c r="P273" s="49" t="s">
        <v>85</v>
      </c>
      <c r="Q273" s="49" t="s">
        <v>88</v>
      </c>
      <c r="R273" s="56">
        <f>INDEX(Saturations!$G$2:$U$136,MATCH(LEFT(P$1,2)&amp;P273&amp;Q273,Saturations!$A$2:$A$136,0),MATCH(R255,Saturations!$G$1:$U$1,0))</f>
        <v>1</v>
      </c>
      <c r="S273" s="57">
        <f>INDEX(Usage!$G$2:$V$136,MATCH(LEFT(P$1,2)&amp;P273&amp;Q273,Usage!$A$2:$A$136,0),MATCH(R255,Usage!$G$1:$V$1,0))/1000000</f>
        <v>9.9900438812216594E-2</v>
      </c>
      <c r="T273" s="36"/>
      <c r="U273" s="49" t="s">
        <v>85</v>
      </c>
      <c r="V273" s="49" t="s">
        <v>88</v>
      </c>
      <c r="W273" s="56">
        <f>INDEX(Saturations!$G$2:$U$136,MATCH(LEFT(U$1,2)&amp;U273&amp;V273,Saturations!$A$2:$A$136,0),MATCH(W255,Saturations!$G$1:$U$1,0))</f>
        <v>1</v>
      </c>
      <c r="X273" s="57">
        <f>INDEX(Usage!$G$2:$V$136,MATCH(LEFT(U$1,2)&amp;U273&amp;V273,Usage!$A$2:$A$136,0),MATCH(W255,Usage!$G$1:$V$1,0))/1000000</f>
        <v>1.0847121463700076E-2</v>
      </c>
      <c r="Y273" s="36"/>
    </row>
    <row r="274" spans="1:25" ht="15.45" customHeight="1" x14ac:dyDescent="0.25">
      <c r="A274" s="49" t="s">
        <v>89</v>
      </c>
      <c r="B274" s="49" t="s">
        <v>86</v>
      </c>
      <c r="C274" s="56">
        <f>INDEX(Saturations!$G$2:$U$136,MATCH(LEFT(A$1,2)&amp;A274&amp;B274,Saturations!$A$2:$A$136,0),MATCH(C255,Saturations!$G$1:$U$1,0))</f>
        <v>1</v>
      </c>
      <c r="D274" s="57">
        <f>INDEX(Usage!$G$2:$V$136,MATCH(LEFT(A$1,2)&amp;A274&amp;B274,Usage!$A$2:$A$136,0),MATCH(C255,Usage!$G$1:$V$1,0))/1000000</f>
        <v>0.33520173726911712</v>
      </c>
      <c r="E274" s="36"/>
      <c r="F274" s="49" t="s">
        <v>89</v>
      </c>
      <c r="G274" s="49" t="s">
        <v>86</v>
      </c>
      <c r="H274" s="56">
        <f>INDEX(Saturations!$G$2:$U$136,MATCH(LEFT(F$1,2)&amp;F274&amp;G274,Saturations!$A$2:$A$136,0),MATCH(H255,Saturations!$G$1:$U$1,0))</f>
        <v>1</v>
      </c>
      <c r="I274" s="57">
        <f>INDEX(Usage!$G$2:$V$136,MATCH(LEFT(F$1,2)&amp;F274&amp;G274,Usage!$A$2:$A$136,0),MATCH(H255,Usage!$G$1:$V$1,0))/1000000</f>
        <v>6.0896585069339051E-2</v>
      </c>
      <c r="J274" s="36"/>
      <c r="K274" s="49" t="s">
        <v>89</v>
      </c>
      <c r="L274" s="49" t="s">
        <v>86</v>
      </c>
      <c r="M274" s="56">
        <f>INDEX(Saturations!$G$2:$U$136,MATCH(LEFT(K$1,2)&amp;K274&amp;L274,Saturations!$A$2:$A$136,0),MATCH(M255,Saturations!$G$1:$U$1,0))</f>
        <v>1</v>
      </c>
      <c r="N274" s="57">
        <f>INDEX(Usage!$G$2:$V$136,MATCH(LEFT(K$1,2)&amp;K274&amp;L274,Usage!$A$2:$A$136,0),MATCH(M255,Usage!$G$1:$V$1,0))/1000000</f>
        <v>7.0319606960387818E-2</v>
      </c>
      <c r="O274" s="36"/>
      <c r="P274" s="49" t="s">
        <v>89</v>
      </c>
      <c r="Q274" s="49" t="s">
        <v>86</v>
      </c>
      <c r="R274" s="56">
        <f>INDEX(Saturations!$G$2:$U$136,MATCH(LEFT(P$1,2)&amp;P274&amp;Q274,Saturations!$A$2:$A$136,0),MATCH(R255,Saturations!$G$1:$U$1,0))</f>
        <v>1</v>
      </c>
      <c r="S274" s="57">
        <f>INDEX(Usage!$G$2:$V$136,MATCH(LEFT(P$1,2)&amp;P274&amp;Q274,Usage!$A$2:$A$136,0),MATCH(R255,Usage!$G$1:$V$1,0))/1000000</f>
        <v>2.710462294828082E-2</v>
      </c>
      <c r="T274" s="36"/>
      <c r="U274" s="49" t="s">
        <v>89</v>
      </c>
      <c r="V274" s="49" t="s">
        <v>86</v>
      </c>
      <c r="W274" s="56">
        <f>INDEX(Saturations!$G$2:$U$136,MATCH(LEFT(U$1,2)&amp;U274&amp;V274,Saturations!$A$2:$A$136,0),MATCH(W255,Saturations!$G$1:$U$1,0))</f>
        <v>1</v>
      </c>
      <c r="X274" s="57">
        <f>INDEX(Usage!$G$2:$V$136,MATCH(LEFT(U$1,2)&amp;U274&amp;V274,Usage!$A$2:$A$136,0),MATCH(W255,Usage!$G$1:$V$1,0))/1000000</f>
        <v>3.5100132372648113E-3</v>
      </c>
      <c r="Y274" s="36"/>
    </row>
    <row r="275" spans="1:25" x14ac:dyDescent="0.25">
      <c r="A275" s="49" t="s">
        <v>89</v>
      </c>
      <c r="B275" s="49" t="s">
        <v>90</v>
      </c>
      <c r="C275" s="56">
        <f>INDEX(Saturations!$G$2:$U$136,MATCH(LEFT(A$1,2)&amp;A275&amp;B275,Saturations!$A$2:$A$136,0),MATCH(C255,Saturations!$G$1:$U$1,0))</f>
        <v>1</v>
      </c>
      <c r="D275" s="57">
        <f>INDEX(Usage!$G$2:$V$136,MATCH(LEFT(A$1,2)&amp;A275&amp;B275,Usage!$A$2:$A$136,0),MATCH(C255,Usage!$G$1:$V$1,0))/1000000</f>
        <v>0.78387690522554065</v>
      </c>
      <c r="E275" s="36"/>
      <c r="F275" s="49" t="s">
        <v>89</v>
      </c>
      <c r="G275" s="49" t="s">
        <v>90</v>
      </c>
      <c r="H275" s="56">
        <f>INDEX(Saturations!$G$2:$U$136,MATCH(LEFT(F$1,2)&amp;F275&amp;G275,Saturations!$A$2:$A$136,0),MATCH(H255,Saturations!$G$1:$U$1,0))</f>
        <v>1</v>
      </c>
      <c r="I275" s="57">
        <f>INDEX(Usage!$G$2:$V$136,MATCH(LEFT(F$1,2)&amp;F275&amp;G275,Usage!$A$2:$A$136,0),MATCH(H255,Usage!$G$1:$V$1,0))/1000000</f>
        <v>0.14240805263080403</v>
      </c>
      <c r="J275" s="36"/>
      <c r="K275" s="49" t="s">
        <v>89</v>
      </c>
      <c r="L275" s="49" t="s">
        <v>90</v>
      </c>
      <c r="M275" s="56">
        <f>INDEX(Saturations!$G$2:$U$136,MATCH(LEFT(K$1,2)&amp;K275&amp;L275,Saturations!$A$2:$A$136,0),MATCH(M255,Saturations!$G$1:$U$1,0))</f>
        <v>1</v>
      </c>
      <c r="N275" s="57">
        <f>INDEX(Usage!$G$2:$V$136,MATCH(LEFT(K$1,2)&amp;K275&amp;L275,Usage!$A$2:$A$136,0),MATCH(M255,Usage!$G$1:$V$1,0))/1000000</f>
        <v>0.16444400416854177</v>
      </c>
      <c r="O275" s="36"/>
      <c r="P275" s="49" t="s">
        <v>89</v>
      </c>
      <c r="Q275" s="49" t="s">
        <v>90</v>
      </c>
      <c r="R275" s="56">
        <f>INDEX(Saturations!$G$2:$U$136,MATCH(LEFT(P$1,2)&amp;P275&amp;Q275,Saturations!$A$2:$A$136,0),MATCH(R255,Saturations!$G$1:$U$1,0))</f>
        <v>1</v>
      </c>
      <c r="S275" s="57">
        <f>INDEX(Usage!$G$2:$V$136,MATCH(LEFT(P$1,2)&amp;P275&amp;Q275,Usage!$A$2:$A$136,0),MATCH(R255,Usage!$G$1:$V$1,0))/1000000</f>
        <v>6.3384778751744975E-2</v>
      </c>
      <c r="T275" s="36"/>
      <c r="U275" s="49" t="s">
        <v>89</v>
      </c>
      <c r="V275" s="49" t="s">
        <v>90</v>
      </c>
      <c r="W275" s="56">
        <f>INDEX(Saturations!$G$2:$U$136,MATCH(LEFT(U$1,2)&amp;U275&amp;V275,Saturations!$A$2:$A$136,0),MATCH(W255,Saturations!$G$1:$U$1,0))</f>
        <v>1</v>
      </c>
      <c r="X275" s="57">
        <f>INDEX(Usage!$G$2:$V$136,MATCH(LEFT(U$1,2)&amp;U275&amp;V275,Usage!$A$2:$A$136,0),MATCH(W255,Usage!$G$1:$V$1,0))/1000000</f>
        <v>8.2082459838769915E-3</v>
      </c>
      <c r="Y275" s="36"/>
    </row>
    <row r="276" spans="1:25" x14ac:dyDescent="0.25">
      <c r="A276" s="49" t="s">
        <v>89</v>
      </c>
      <c r="B276" s="49" t="s">
        <v>88</v>
      </c>
      <c r="C276" s="56">
        <f>INDEX(Saturations!$G$2:$U$136,MATCH(LEFT(A$1,2)&amp;A276&amp;B276,Saturations!$A$2:$A$136,0),MATCH(C255,Saturations!$G$1:$U$1,0))</f>
        <v>1</v>
      </c>
      <c r="D276" s="57">
        <f>INDEX(Usage!$G$2:$V$136,MATCH(LEFT(A$1,2)&amp;A276&amp;B276,Usage!$A$2:$A$136,0),MATCH(C255,Usage!$G$1:$V$1,0))/1000000</f>
        <v>0.82263784649136684</v>
      </c>
      <c r="E276" s="36"/>
      <c r="F276" s="49" t="s">
        <v>89</v>
      </c>
      <c r="G276" s="49" t="s">
        <v>88</v>
      </c>
      <c r="H276" s="56">
        <f>INDEX(Saturations!$G$2:$U$136,MATCH(LEFT(F$1,2)&amp;F276&amp;G276,Saturations!$A$2:$A$136,0),MATCH(H255,Saturations!$G$1:$U$1,0))</f>
        <v>1</v>
      </c>
      <c r="I276" s="57">
        <f>INDEX(Usage!$G$2:$V$136,MATCH(LEFT(F$1,2)&amp;F276&amp;G276,Usage!$A$2:$A$136,0),MATCH(H255,Usage!$G$1:$V$1,0))/1000000</f>
        <v>0.14944980896653262</v>
      </c>
      <c r="J276" s="36"/>
      <c r="K276" s="49" t="s">
        <v>89</v>
      </c>
      <c r="L276" s="49" t="s">
        <v>88</v>
      </c>
      <c r="M276" s="56">
        <f>INDEX(Saturations!$G$2:$U$136,MATCH(LEFT(K$1,2)&amp;K276&amp;L276,Saturations!$A$2:$A$136,0),MATCH(M255,Saturations!$G$1:$U$1,0))</f>
        <v>1</v>
      </c>
      <c r="N276" s="57">
        <f>INDEX(Usage!$G$2:$V$136,MATCH(LEFT(K$1,2)&amp;K276&amp;L276,Usage!$A$2:$A$136,0),MATCH(M255,Usage!$G$1:$V$1,0))/1000000</f>
        <v>0.1725753885027444</v>
      </c>
      <c r="O276" s="36"/>
      <c r="P276" s="49" t="s">
        <v>89</v>
      </c>
      <c r="Q276" s="49" t="s">
        <v>88</v>
      </c>
      <c r="R276" s="56">
        <f>INDEX(Saturations!$G$2:$U$136,MATCH(LEFT(P$1,2)&amp;P276&amp;Q276,Saturations!$A$2:$A$136,0),MATCH(R255,Saturations!$G$1:$U$1,0))</f>
        <v>1</v>
      </c>
      <c r="S276" s="57">
        <f>INDEX(Usage!$G$2:$V$136,MATCH(LEFT(P$1,2)&amp;P276&amp;Q276,Usage!$A$2:$A$136,0),MATCH(R255,Usage!$G$1:$V$1,0))/1000000</f>
        <v>6.6519012800440286E-2</v>
      </c>
      <c r="T276" s="36"/>
      <c r="U276" s="49" t="s">
        <v>89</v>
      </c>
      <c r="V276" s="49" t="s">
        <v>88</v>
      </c>
      <c r="W276" s="56">
        <f>INDEX(Saturations!$G$2:$U$136,MATCH(LEFT(U$1,2)&amp;U276&amp;V276,Saturations!$A$2:$A$136,0),MATCH(W255,Saturations!$G$1:$U$1,0))</f>
        <v>1</v>
      </c>
      <c r="X276" s="57">
        <f>INDEX(Usage!$G$2:$V$136,MATCH(LEFT(U$1,2)&amp;U276&amp;V276,Usage!$A$2:$A$136,0),MATCH(W255,Usage!$G$1:$V$1,0))/1000000</f>
        <v>8.6141251957220794E-3</v>
      </c>
      <c r="Y276" s="36"/>
    </row>
    <row r="277" spans="1:25" x14ac:dyDescent="0.25">
      <c r="A277" s="49" t="s">
        <v>93</v>
      </c>
      <c r="B277" s="49" t="s">
        <v>94</v>
      </c>
      <c r="C277" s="56">
        <f>INDEX(Saturations!$G$2:$U$136,MATCH(LEFT(A$1,2)&amp;A277&amp;B277,Saturations!$A$2:$A$136,0),MATCH(C255,Saturations!$G$1:$U$1,0))</f>
        <v>1</v>
      </c>
      <c r="D277" s="57">
        <f>INDEX(Usage!$G$2:$V$136,MATCH(LEFT(A$1,2)&amp;A277&amp;B277,Usage!$A$2:$A$136,0),MATCH(C255,Usage!$G$1:$V$1,0))/1000000</f>
        <v>51.403598454633283</v>
      </c>
      <c r="E277" s="36"/>
      <c r="F277" s="49" t="s">
        <v>93</v>
      </c>
      <c r="G277" s="49" t="s">
        <v>94</v>
      </c>
      <c r="H277" s="56">
        <f>INDEX(Saturations!$G$2:$U$136,MATCH(LEFT(F$1,2)&amp;F277&amp;G277,Saturations!$A$2:$A$136,0),MATCH(H255,Saturations!$G$1:$U$1,0))</f>
        <v>1</v>
      </c>
      <c r="I277" s="57">
        <f>INDEX(Usage!$G$2:$V$136,MATCH(LEFT(F$1,2)&amp;F277&amp;G277,Usage!$A$2:$A$136,0),MATCH(H255,Usage!$G$1:$V$1,0))/1000000</f>
        <v>8.3314654582597498</v>
      </c>
      <c r="J277" s="36"/>
      <c r="K277" s="49" t="s">
        <v>93</v>
      </c>
      <c r="L277" s="49" t="s">
        <v>94</v>
      </c>
      <c r="M277" s="56">
        <f>INDEX(Saturations!$G$2:$U$136,MATCH(LEFT(K$1,2)&amp;K277&amp;L277,Saturations!$A$2:$A$136,0),MATCH(M255,Saturations!$G$1:$U$1,0))</f>
        <v>1</v>
      </c>
      <c r="N277" s="57">
        <f>INDEX(Usage!$G$2:$V$136,MATCH(LEFT(K$1,2)&amp;K277&amp;L277,Usage!$A$2:$A$136,0),MATCH(M255,Usage!$G$1:$V$1,0))/1000000</f>
        <v>9.620660596350108</v>
      </c>
      <c r="O277" s="36"/>
      <c r="P277" s="49" t="s">
        <v>93</v>
      </c>
      <c r="Q277" s="49" t="s">
        <v>94</v>
      </c>
      <c r="R277" s="56">
        <f>INDEX(Saturations!$G$2:$U$136,MATCH(LEFT(P$1,2)&amp;P277&amp;Q277,Saturations!$A$2:$A$136,0),MATCH(R255,Saturations!$G$1:$U$1,0))</f>
        <v>1</v>
      </c>
      <c r="S277" s="57">
        <f>INDEX(Usage!$G$2:$V$136,MATCH(LEFT(P$1,2)&amp;P277&amp;Q277,Usage!$A$2:$A$136,0),MATCH(R255,Usage!$G$1:$V$1,0))/1000000</f>
        <v>4.1565272472889161</v>
      </c>
      <c r="T277" s="36"/>
      <c r="U277" s="49" t="s">
        <v>93</v>
      </c>
      <c r="V277" s="49" t="s">
        <v>94</v>
      </c>
      <c r="W277" s="56">
        <f>INDEX(Saturations!$G$2:$U$136,MATCH(LEFT(U$1,2)&amp;U277&amp;V277,Saturations!$A$2:$A$136,0),MATCH(W255,Saturations!$G$1:$U$1,0))</f>
        <v>1</v>
      </c>
      <c r="X277" s="57">
        <f>INDEX(Usage!$G$2:$V$136,MATCH(LEFT(U$1,2)&amp;U277&amp;V277,Usage!$A$2:$A$136,0),MATCH(W255,Usage!$G$1:$V$1,0))/1000000</f>
        <v>0.48021664943951264</v>
      </c>
      <c r="Y277" s="36"/>
    </row>
    <row r="278" spans="1:25" x14ac:dyDescent="0.25">
      <c r="A278" s="49" t="s">
        <v>93</v>
      </c>
      <c r="B278" s="49" t="s">
        <v>95</v>
      </c>
      <c r="C278" s="56">
        <f>INDEX(Saturations!$G$2:$U$136,MATCH(LEFT(A$1,2)&amp;A278&amp;B278,Saturations!$A$2:$A$136,0),MATCH(C255,Saturations!$G$1:$U$1,0))</f>
        <v>1</v>
      </c>
      <c r="D278" s="57">
        <f>INDEX(Usage!$G$2:$V$136,MATCH(LEFT(A$1,2)&amp;A278&amp;B278,Usage!$A$2:$A$136,0),MATCH(C255,Usage!$G$1:$V$1,0))/1000000</f>
        <v>35.047908037249968</v>
      </c>
      <c r="E278" s="36"/>
      <c r="F278" s="49" t="s">
        <v>93</v>
      </c>
      <c r="G278" s="49" t="s">
        <v>95</v>
      </c>
      <c r="H278" s="56">
        <f>INDEX(Saturations!$G$2:$U$136,MATCH(LEFT(F$1,2)&amp;F278&amp;G278,Saturations!$A$2:$A$136,0),MATCH(H255,Saturations!$G$1:$U$1,0))</f>
        <v>1</v>
      </c>
      <c r="I278" s="57">
        <f>INDEX(Usage!$G$2:$V$136,MATCH(LEFT(F$1,2)&amp;F278&amp;G278,Usage!$A$2:$A$136,0),MATCH(H255,Usage!$G$1:$V$1,0))/1000000</f>
        <v>5.6805446306316458</v>
      </c>
      <c r="J278" s="36"/>
      <c r="K278" s="49" t="s">
        <v>93</v>
      </c>
      <c r="L278" s="49" t="s">
        <v>95</v>
      </c>
      <c r="M278" s="56">
        <f>INDEX(Saturations!$G$2:$U$136,MATCH(LEFT(K$1,2)&amp;K278&amp;L278,Saturations!$A$2:$A$136,0),MATCH(M255,Saturations!$G$1:$U$1,0))</f>
        <v>1</v>
      </c>
      <c r="N278" s="57">
        <f>INDEX(Usage!$G$2:$V$136,MATCH(LEFT(K$1,2)&amp;K278&amp;L278,Usage!$A$2:$A$136,0),MATCH(M255,Usage!$G$1:$V$1,0))/1000000</f>
        <v>6.5595413156932558</v>
      </c>
      <c r="O278" s="36"/>
      <c r="P278" s="49" t="s">
        <v>93</v>
      </c>
      <c r="Q278" s="49" t="s">
        <v>95</v>
      </c>
      <c r="R278" s="56">
        <f>INDEX(Saturations!$G$2:$U$136,MATCH(LEFT(P$1,2)&amp;P278&amp;Q278,Saturations!$A$2:$A$136,0),MATCH(R255,Saturations!$G$1:$U$1,0))</f>
        <v>1</v>
      </c>
      <c r="S278" s="57">
        <f>INDEX(Usage!$G$2:$V$136,MATCH(LEFT(P$1,2)&amp;P278&amp;Q278,Usage!$A$2:$A$136,0),MATCH(R255,Usage!$G$1:$V$1,0))/1000000</f>
        <v>2.8339958504242602</v>
      </c>
      <c r="T278" s="36"/>
      <c r="U278" s="49" t="s">
        <v>93</v>
      </c>
      <c r="V278" s="49" t="s">
        <v>95</v>
      </c>
      <c r="W278" s="56">
        <f>INDEX(Saturations!$G$2:$U$136,MATCH(LEFT(U$1,2)&amp;U278&amp;V278,Saturations!$A$2:$A$136,0),MATCH(W255,Saturations!$G$1:$U$1,0))</f>
        <v>1</v>
      </c>
      <c r="X278" s="57">
        <f>INDEX(Usage!$G$2:$V$136,MATCH(LEFT(U$1,2)&amp;U278&amp;V278,Usage!$A$2:$A$136,0),MATCH(W255,Usage!$G$1:$V$1,0))/1000000</f>
        <v>0.3274204427996677</v>
      </c>
      <c r="Y278" s="36"/>
    </row>
    <row r="279" spans="1:25" x14ac:dyDescent="0.25">
      <c r="A279" s="49" t="s">
        <v>93</v>
      </c>
      <c r="B279" s="49" t="s">
        <v>96</v>
      </c>
      <c r="C279" s="56">
        <f>INDEX(Saturations!$G$2:$U$136,MATCH(LEFT(A$1,2)&amp;A279&amp;B279,Saturations!$A$2:$A$136,0),MATCH(C255,Saturations!$G$1:$U$1,0))</f>
        <v>0</v>
      </c>
      <c r="D279" s="57">
        <f>INDEX(Usage!$G$2:$V$136,MATCH(LEFT(A$1,2)&amp;A279&amp;B279,Usage!$A$2:$A$136,0),MATCH(C255,Usage!$G$1:$V$1,0))/1000000</f>
        <v>0</v>
      </c>
      <c r="E279" s="36"/>
      <c r="F279" s="49" t="s">
        <v>93</v>
      </c>
      <c r="G279" s="49" t="s">
        <v>96</v>
      </c>
      <c r="H279" s="56">
        <f>INDEX(Saturations!$G$2:$U$136,MATCH(LEFT(F$1,2)&amp;F279&amp;G279,Saturations!$A$2:$A$136,0),MATCH(H255,Saturations!$G$1:$U$1,0))</f>
        <v>0</v>
      </c>
      <c r="I279" s="57">
        <f>INDEX(Usage!$G$2:$V$136,MATCH(LEFT(F$1,2)&amp;F279&amp;G279,Usage!$A$2:$A$136,0),MATCH(H255,Usage!$G$1:$V$1,0))/1000000</f>
        <v>0</v>
      </c>
      <c r="J279" s="36"/>
      <c r="K279" s="49" t="s">
        <v>93</v>
      </c>
      <c r="L279" s="49" t="s">
        <v>96</v>
      </c>
      <c r="M279" s="56">
        <f>INDEX(Saturations!$G$2:$U$136,MATCH(LEFT(K$1,2)&amp;K279&amp;L279,Saturations!$A$2:$A$136,0),MATCH(M255,Saturations!$G$1:$U$1,0))</f>
        <v>0</v>
      </c>
      <c r="N279" s="57">
        <f>INDEX(Usage!$G$2:$V$136,MATCH(LEFT(K$1,2)&amp;K279&amp;L279,Usage!$A$2:$A$136,0),MATCH(M255,Usage!$G$1:$V$1,0))/1000000</f>
        <v>0</v>
      </c>
      <c r="O279" s="36"/>
      <c r="P279" s="49" t="s">
        <v>93</v>
      </c>
      <c r="Q279" s="49" t="s">
        <v>96</v>
      </c>
      <c r="R279" s="56">
        <f>INDEX(Saturations!$G$2:$U$136,MATCH(LEFT(P$1,2)&amp;P279&amp;Q279,Saturations!$A$2:$A$136,0),MATCH(R255,Saturations!$G$1:$U$1,0))</f>
        <v>0</v>
      </c>
      <c r="S279" s="57">
        <f>INDEX(Usage!$G$2:$V$136,MATCH(LEFT(P$1,2)&amp;P279&amp;Q279,Usage!$A$2:$A$136,0),MATCH(R255,Usage!$G$1:$V$1,0))/1000000</f>
        <v>0</v>
      </c>
      <c r="T279" s="36"/>
      <c r="U279" s="49" t="s">
        <v>93</v>
      </c>
      <c r="V279" s="49" t="s">
        <v>96</v>
      </c>
      <c r="W279" s="56">
        <f>INDEX(Saturations!$G$2:$U$136,MATCH(LEFT(U$1,2)&amp;U279&amp;V279,Saturations!$A$2:$A$136,0),MATCH(W255,Saturations!$G$1:$U$1,0))</f>
        <v>0</v>
      </c>
      <c r="X279" s="57">
        <f>INDEX(Usage!$G$2:$V$136,MATCH(LEFT(U$1,2)&amp;U279&amp;V279,Usage!$A$2:$A$136,0),MATCH(W255,Usage!$G$1:$V$1,0))/1000000</f>
        <v>0</v>
      </c>
      <c r="Y279" s="36"/>
    </row>
    <row r="280" spans="1:25" x14ac:dyDescent="0.25">
      <c r="A280" s="49" t="s">
        <v>93</v>
      </c>
      <c r="B280" s="49" t="s">
        <v>97</v>
      </c>
      <c r="C280" s="56">
        <f>INDEX(Saturations!$G$2:$U$136,MATCH(LEFT(A$1,2)&amp;A280&amp;B280,Saturations!$A$2:$A$136,0),MATCH(C255,Saturations!$G$1:$U$1,0))</f>
        <v>0</v>
      </c>
      <c r="D280" s="57">
        <f>INDEX(Usage!$G$2:$V$136,MATCH(LEFT(A$1,2)&amp;A280&amp;B280,Usage!$A$2:$A$136,0),MATCH(C255,Usage!$G$1:$V$1,0))/1000000</f>
        <v>0</v>
      </c>
      <c r="E280" s="36"/>
      <c r="F280" s="49" t="s">
        <v>93</v>
      </c>
      <c r="G280" s="49" t="s">
        <v>97</v>
      </c>
      <c r="H280" s="56">
        <f>INDEX(Saturations!$G$2:$U$136,MATCH(LEFT(F$1,2)&amp;F280&amp;G280,Saturations!$A$2:$A$136,0),MATCH(H255,Saturations!$G$1:$U$1,0))</f>
        <v>0</v>
      </c>
      <c r="I280" s="57">
        <f>INDEX(Usage!$G$2:$V$136,MATCH(LEFT(F$1,2)&amp;F280&amp;G280,Usage!$A$2:$A$136,0),MATCH(H255,Usage!$G$1:$V$1,0))/1000000</f>
        <v>0</v>
      </c>
      <c r="J280" s="36"/>
      <c r="K280" s="49" t="s">
        <v>93</v>
      </c>
      <c r="L280" s="49" t="s">
        <v>97</v>
      </c>
      <c r="M280" s="56">
        <f>INDEX(Saturations!$G$2:$U$136,MATCH(LEFT(K$1,2)&amp;K280&amp;L280,Saturations!$A$2:$A$136,0),MATCH(M255,Saturations!$G$1:$U$1,0))</f>
        <v>0</v>
      </c>
      <c r="N280" s="57">
        <f>INDEX(Usage!$G$2:$V$136,MATCH(LEFT(K$1,2)&amp;K280&amp;L280,Usage!$A$2:$A$136,0),MATCH(M255,Usage!$G$1:$V$1,0))/1000000</f>
        <v>0</v>
      </c>
      <c r="O280" s="36"/>
      <c r="P280" s="49" t="s">
        <v>93</v>
      </c>
      <c r="Q280" s="49" t="s">
        <v>97</v>
      </c>
      <c r="R280" s="56">
        <f>INDEX(Saturations!$G$2:$U$136,MATCH(LEFT(P$1,2)&amp;P280&amp;Q280,Saturations!$A$2:$A$136,0),MATCH(R255,Saturations!$G$1:$U$1,0))</f>
        <v>0</v>
      </c>
      <c r="S280" s="57">
        <f>INDEX(Usage!$G$2:$V$136,MATCH(LEFT(P$1,2)&amp;P280&amp;Q280,Usage!$A$2:$A$136,0),MATCH(R255,Usage!$G$1:$V$1,0))/1000000</f>
        <v>0</v>
      </c>
      <c r="T280" s="36"/>
      <c r="U280" s="49" t="s">
        <v>93</v>
      </c>
      <c r="V280" s="49" t="s">
        <v>97</v>
      </c>
      <c r="W280" s="56">
        <f>INDEX(Saturations!$G$2:$U$136,MATCH(LEFT(U$1,2)&amp;U280&amp;V280,Saturations!$A$2:$A$136,0),MATCH(W255,Saturations!$G$1:$U$1,0))</f>
        <v>0</v>
      </c>
      <c r="X280" s="57">
        <f>INDEX(Usage!$G$2:$V$136,MATCH(LEFT(U$1,2)&amp;U280&amp;V280,Usage!$A$2:$A$136,0),MATCH(W255,Usage!$G$1:$V$1,0))/1000000</f>
        <v>0</v>
      </c>
      <c r="Y280" s="36"/>
    </row>
    <row r="281" spans="1:25" x14ac:dyDescent="0.25">
      <c r="A281" s="49" t="s">
        <v>93</v>
      </c>
      <c r="B281" s="49" t="s">
        <v>98</v>
      </c>
      <c r="C281" s="56">
        <f>INDEX(Saturations!$G$2:$U$136,MATCH(LEFT(A$1,2)&amp;A281&amp;B281,Saturations!$A$2:$A$136,0),MATCH(C255,Saturations!$G$1:$U$1,0))</f>
        <v>1</v>
      </c>
      <c r="D281" s="57">
        <f>INDEX(Usage!$G$2:$V$136,MATCH(LEFT(A$1,2)&amp;A281&amp;B281,Usage!$A$2:$A$136,0),MATCH(C255,Usage!$G$1:$V$1,0))/1000000</f>
        <v>17.523954018624984</v>
      </c>
      <c r="E281" s="36"/>
      <c r="F281" s="49" t="s">
        <v>93</v>
      </c>
      <c r="G281" s="49" t="s">
        <v>98</v>
      </c>
      <c r="H281" s="56">
        <f>INDEX(Saturations!$G$2:$U$136,MATCH(LEFT(F$1,2)&amp;F281&amp;G281,Saturations!$A$2:$A$136,0),MATCH(H255,Saturations!$G$1:$U$1,0))</f>
        <v>1</v>
      </c>
      <c r="I281" s="57">
        <f>INDEX(Usage!$G$2:$V$136,MATCH(LEFT(F$1,2)&amp;F281&amp;G281,Usage!$A$2:$A$136,0),MATCH(H255,Usage!$G$1:$V$1,0))/1000000</f>
        <v>2.8402723153158229</v>
      </c>
      <c r="J281" s="36"/>
      <c r="K281" s="49" t="s">
        <v>93</v>
      </c>
      <c r="L281" s="49" t="s">
        <v>98</v>
      </c>
      <c r="M281" s="56">
        <f>INDEX(Saturations!$G$2:$U$136,MATCH(LEFT(K$1,2)&amp;K281&amp;L281,Saturations!$A$2:$A$136,0),MATCH(M255,Saturations!$G$1:$U$1,0))</f>
        <v>1</v>
      </c>
      <c r="N281" s="57">
        <f>INDEX(Usage!$G$2:$V$136,MATCH(LEFT(K$1,2)&amp;K281&amp;L281,Usage!$A$2:$A$136,0),MATCH(M255,Usage!$G$1:$V$1,0))/1000000</f>
        <v>3.2797706578466279</v>
      </c>
      <c r="O281" s="36"/>
      <c r="P281" s="49" t="s">
        <v>93</v>
      </c>
      <c r="Q281" s="49" t="s">
        <v>98</v>
      </c>
      <c r="R281" s="56">
        <f>INDEX(Saturations!$G$2:$U$136,MATCH(LEFT(P$1,2)&amp;P281&amp;Q281,Saturations!$A$2:$A$136,0),MATCH(R255,Saturations!$G$1:$U$1,0))</f>
        <v>1</v>
      </c>
      <c r="S281" s="57">
        <f>INDEX(Usage!$G$2:$V$136,MATCH(LEFT(P$1,2)&amp;P281&amp;Q281,Usage!$A$2:$A$136,0),MATCH(R255,Usage!$G$1:$V$1,0))/1000000</f>
        <v>1.4169979252121301</v>
      </c>
      <c r="T281" s="36"/>
      <c r="U281" s="49" t="s">
        <v>93</v>
      </c>
      <c r="V281" s="49" t="s">
        <v>98</v>
      </c>
      <c r="W281" s="56">
        <f>INDEX(Saturations!$G$2:$U$136,MATCH(LEFT(U$1,2)&amp;U281&amp;V281,Saturations!$A$2:$A$136,0),MATCH(W255,Saturations!$G$1:$U$1,0))</f>
        <v>1</v>
      </c>
      <c r="X281" s="57">
        <f>INDEX(Usage!$G$2:$V$136,MATCH(LEFT(U$1,2)&amp;U281&amp;V281,Usage!$A$2:$A$136,0),MATCH(W255,Usage!$G$1:$V$1,0))/1000000</f>
        <v>0.16371022139983385</v>
      </c>
      <c r="Y281" s="36"/>
    </row>
    <row r="282" spans="1:25" x14ac:dyDescent="0.25">
      <c r="A282" s="49" t="s">
        <v>99</v>
      </c>
      <c r="B282" s="49" t="s">
        <v>3</v>
      </c>
      <c r="C282" s="56">
        <f>INDEX(Saturations!$G$2:$U$136,MATCH(LEFT(A$1,2)&amp;A282&amp;B282,Saturations!$A$2:$A$136,0),MATCH(C255,Saturations!$G$1:$U$1,0))</f>
        <v>0</v>
      </c>
      <c r="D282" s="57">
        <f>INDEX(Usage!$G$2:$V$136,MATCH(LEFT(A$1,2)&amp;A282&amp;B282,Usage!$A$2:$A$136,0),MATCH(C255,Usage!$G$1:$V$1,0))/1000000</f>
        <v>0</v>
      </c>
      <c r="E282" s="36"/>
      <c r="F282" s="49" t="s">
        <v>99</v>
      </c>
      <c r="G282" s="49" t="s">
        <v>3</v>
      </c>
      <c r="H282" s="56">
        <f>INDEX(Saturations!$G$2:$U$136,MATCH(LEFT(F$1,2)&amp;F282&amp;G282,Saturations!$A$2:$A$136,0),MATCH(H255,Saturations!$G$1:$U$1,0))</f>
        <v>0</v>
      </c>
      <c r="I282" s="57">
        <f>INDEX(Usage!$G$2:$V$136,MATCH(LEFT(F$1,2)&amp;F282&amp;G282,Usage!$A$2:$A$136,0),MATCH(H255,Usage!$G$1:$V$1,0))/1000000</f>
        <v>0</v>
      </c>
      <c r="J282" s="36"/>
      <c r="K282" s="49" t="s">
        <v>99</v>
      </c>
      <c r="L282" s="49" t="s">
        <v>3</v>
      </c>
      <c r="M282" s="56">
        <f>INDEX(Saturations!$G$2:$U$136,MATCH(LEFT(K$1,2)&amp;K282&amp;L282,Saturations!$A$2:$A$136,0),MATCH(M255,Saturations!$G$1:$U$1,0))</f>
        <v>0</v>
      </c>
      <c r="N282" s="57">
        <f>INDEX(Usage!$G$2:$V$136,MATCH(LEFT(K$1,2)&amp;K282&amp;L282,Usage!$A$2:$A$136,0),MATCH(M255,Usage!$G$1:$V$1,0))/1000000</f>
        <v>0</v>
      </c>
      <c r="O282" s="36"/>
      <c r="P282" s="49" t="s">
        <v>99</v>
      </c>
      <c r="Q282" s="49" t="s">
        <v>3</v>
      </c>
      <c r="R282" s="56">
        <f>INDEX(Saturations!$G$2:$U$136,MATCH(LEFT(P$1,2)&amp;P282&amp;Q282,Saturations!$A$2:$A$136,0),MATCH(R255,Saturations!$G$1:$U$1,0))</f>
        <v>0</v>
      </c>
      <c r="S282" s="57">
        <f>INDEX(Usage!$G$2:$V$136,MATCH(LEFT(P$1,2)&amp;P282&amp;Q282,Usage!$A$2:$A$136,0),MATCH(R255,Usage!$G$1:$V$1,0))/1000000</f>
        <v>0</v>
      </c>
      <c r="T282" s="36"/>
      <c r="U282" s="49" t="s">
        <v>99</v>
      </c>
      <c r="V282" s="49" t="s">
        <v>3</v>
      </c>
      <c r="W282" s="56">
        <f>INDEX(Saturations!$G$2:$U$136,MATCH(LEFT(U$1,2)&amp;U282&amp;V282,Saturations!$A$2:$A$136,0),MATCH(W255,Saturations!$G$1:$U$1,0))</f>
        <v>0</v>
      </c>
      <c r="X282" s="57">
        <f>INDEX(Usage!$G$2:$V$136,MATCH(LEFT(U$1,2)&amp;U282&amp;V282,Usage!$A$2:$A$136,0),MATCH(W255,Usage!$G$1:$V$1,0))/1000000</f>
        <v>0</v>
      </c>
      <c r="Y282" s="36"/>
    </row>
    <row r="283" spans="1:25" x14ac:dyDescent="0.25">
      <c r="A283" s="49" t="s">
        <v>99</v>
      </c>
      <c r="B283" s="49" t="s">
        <v>100</v>
      </c>
      <c r="C283" s="56">
        <f>INDEX(Saturations!$G$2:$U$136,MATCH(LEFT(A$1,2)&amp;A283&amp;B283,Saturations!$A$2:$A$136,0),MATCH(C255,Saturations!$G$1:$U$1,0))</f>
        <v>0</v>
      </c>
      <c r="D283" s="57">
        <f>INDEX(Usage!$G$2:$V$136,MATCH(LEFT(A$1,2)&amp;A283&amp;B283,Usage!$A$2:$A$136,0),MATCH(C255,Usage!$G$1:$V$1,0))/1000000</f>
        <v>0</v>
      </c>
      <c r="E283" s="36"/>
      <c r="F283" s="49" t="s">
        <v>99</v>
      </c>
      <c r="G283" s="49" t="s">
        <v>100</v>
      </c>
      <c r="H283" s="56">
        <f>INDEX(Saturations!$G$2:$U$136,MATCH(LEFT(F$1,2)&amp;F283&amp;G283,Saturations!$A$2:$A$136,0),MATCH(H255,Saturations!$G$1:$U$1,0))</f>
        <v>0</v>
      </c>
      <c r="I283" s="57">
        <f>INDEX(Usage!$G$2:$V$136,MATCH(LEFT(F$1,2)&amp;F283&amp;G283,Usage!$A$2:$A$136,0),MATCH(H255,Usage!$G$1:$V$1,0))/1000000</f>
        <v>0</v>
      </c>
      <c r="J283" s="36"/>
      <c r="K283" s="49" t="s">
        <v>99</v>
      </c>
      <c r="L283" s="49" t="s">
        <v>100</v>
      </c>
      <c r="M283" s="56">
        <f>INDEX(Saturations!$G$2:$U$136,MATCH(LEFT(K$1,2)&amp;K283&amp;L283,Saturations!$A$2:$A$136,0),MATCH(M255,Saturations!$G$1:$U$1,0))</f>
        <v>0</v>
      </c>
      <c r="N283" s="57">
        <f>INDEX(Usage!$G$2:$V$136,MATCH(LEFT(K$1,2)&amp;K283&amp;L283,Usage!$A$2:$A$136,0),MATCH(M255,Usage!$G$1:$V$1,0))/1000000</f>
        <v>0</v>
      </c>
      <c r="O283" s="36"/>
      <c r="P283" s="49" t="s">
        <v>99</v>
      </c>
      <c r="Q283" s="49" t="s">
        <v>100</v>
      </c>
      <c r="R283" s="56">
        <f>INDEX(Saturations!$G$2:$U$136,MATCH(LEFT(P$1,2)&amp;P283&amp;Q283,Saturations!$A$2:$A$136,0),MATCH(R255,Saturations!$G$1:$U$1,0))</f>
        <v>0</v>
      </c>
      <c r="S283" s="57">
        <f>INDEX(Usage!$G$2:$V$136,MATCH(LEFT(P$1,2)&amp;P283&amp;Q283,Usage!$A$2:$A$136,0),MATCH(R255,Usage!$G$1:$V$1,0))/1000000</f>
        <v>0</v>
      </c>
      <c r="T283" s="36"/>
      <c r="U283" s="49" t="s">
        <v>99</v>
      </c>
      <c r="V283" s="49" t="s">
        <v>100</v>
      </c>
      <c r="W283" s="56">
        <f>INDEX(Saturations!$G$2:$U$136,MATCH(LEFT(U$1,2)&amp;U283&amp;V283,Saturations!$A$2:$A$136,0),MATCH(W255,Saturations!$G$1:$U$1,0))</f>
        <v>0</v>
      </c>
      <c r="X283" s="57">
        <f>INDEX(Usage!$G$2:$V$136,MATCH(LEFT(U$1,2)&amp;U283&amp;V283,Usage!$A$2:$A$136,0),MATCH(W255,Usage!$G$1:$V$1,0))/1000000</f>
        <v>0</v>
      </c>
      <c r="Y283" s="36"/>
    </row>
    <row r="284" spans="1:25" x14ac:dyDescent="0.25">
      <c r="A284" s="49" t="s">
        <v>99</v>
      </c>
      <c r="B284" s="49" t="s">
        <v>101</v>
      </c>
      <c r="C284" s="56">
        <f>INDEX(Saturations!$G$2:$U$136,MATCH(LEFT(A$1,2)&amp;A284&amp;B284,Saturations!$A$2:$A$136,0),MATCH(C255,Saturations!$G$1:$U$1,0))</f>
        <v>0</v>
      </c>
      <c r="D284" s="57">
        <f>INDEX(Usage!$G$2:$V$136,MATCH(LEFT(A$1,2)&amp;A284&amp;B284,Usage!$A$2:$A$136,0),MATCH(C255,Usage!$G$1:$V$1,0))/1000000</f>
        <v>0</v>
      </c>
      <c r="E284" s="36"/>
      <c r="F284" s="49" t="s">
        <v>99</v>
      </c>
      <c r="G284" s="49" t="s">
        <v>101</v>
      </c>
      <c r="H284" s="56">
        <f>INDEX(Saturations!$G$2:$U$136,MATCH(LEFT(F$1,2)&amp;F284&amp;G284,Saturations!$A$2:$A$136,0),MATCH(H255,Saturations!$G$1:$U$1,0))</f>
        <v>0</v>
      </c>
      <c r="I284" s="57">
        <f>INDEX(Usage!$G$2:$V$136,MATCH(LEFT(F$1,2)&amp;F284&amp;G284,Usage!$A$2:$A$136,0),MATCH(H255,Usage!$G$1:$V$1,0))/1000000</f>
        <v>0</v>
      </c>
      <c r="J284" s="36"/>
      <c r="K284" s="49" t="s">
        <v>99</v>
      </c>
      <c r="L284" s="49" t="s">
        <v>101</v>
      </c>
      <c r="M284" s="56">
        <f>INDEX(Saturations!$G$2:$U$136,MATCH(LEFT(K$1,2)&amp;K284&amp;L284,Saturations!$A$2:$A$136,0),MATCH(M255,Saturations!$G$1:$U$1,0))</f>
        <v>0</v>
      </c>
      <c r="N284" s="57">
        <f>INDEX(Usage!$G$2:$V$136,MATCH(LEFT(K$1,2)&amp;K284&amp;L284,Usage!$A$2:$A$136,0),MATCH(M255,Usage!$G$1:$V$1,0))/1000000</f>
        <v>0</v>
      </c>
      <c r="O284" s="36"/>
      <c r="P284" s="49" t="s">
        <v>99</v>
      </c>
      <c r="Q284" s="49" t="s">
        <v>101</v>
      </c>
      <c r="R284" s="56">
        <f>INDEX(Saturations!$G$2:$U$136,MATCH(LEFT(P$1,2)&amp;P284&amp;Q284,Saturations!$A$2:$A$136,0),MATCH(R255,Saturations!$G$1:$U$1,0))</f>
        <v>0</v>
      </c>
      <c r="S284" s="57">
        <f>INDEX(Usage!$G$2:$V$136,MATCH(LEFT(P$1,2)&amp;P284&amp;Q284,Usage!$A$2:$A$136,0),MATCH(R255,Usage!$G$1:$V$1,0))/1000000</f>
        <v>0</v>
      </c>
      <c r="T284" s="36"/>
      <c r="U284" s="49" t="s">
        <v>99</v>
      </c>
      <c r="V284" s="49" t="s">
        <v>101</v>
      </c>
      <c r="W284" s="56">
        <f>INDEX(Saturations!$G$2:$U$136,MATCH(LEFT(U$1,2)&amp;U284&amp;V284,Saturations!$A$2:$A$136,0),MATCH(W255,Saturations!$G$1:$U$1,0))</f>
        <v>0</v>
      </c>
      <c r="X284" s="57">
        <f>INDEX(Usage!$G$2:$V$136,MATCH(LEFT(U$1,2)&amp;U284&amp;V284,Usage!$A$2:$A$136,0),MATCH(W255,Usage!$G$1:$V$1,0))/1000000</f>
        <v>0</v>
      </c>
      <c r="Y284" s="36"/>
    </row>
    <row r="285" spans="1:25" x14ac:dyDescent="0.25">
      <c r="A285" s="49" t="s">
        <v>99</v>
      </c>
      <c r="B285" s="49" t="s">
        <v>102</v>
      </c>
      <c r="C285" s="56">
        <f>INDEX(Saturations!$G$2:$U$136,MATCH(LEFT(A$1,2)&amp;A285&amp;B285,Saturations!$A$2:$A$136,0),MATCH(C255,Saturations!$G$1:$U$1,0))</f>
        <v>0</v>
      </c>
      <c r="D285" s="57">
        <f>INDEX(Usage!$G$2:$V$136,MATCH(LEFT(A$1,2)&amp;A285&amp;B285,Usage!$A$2:$A$136,0),MATCH(C255,Usage!$G$1:$V$1,0))/1000000</f>
        <v>0</v>
      </c>
      <c r="E285" s="36"/>
      <c r="F285" s="49" t="s">
        <v>99</v>
      </c>
      <c r="G285" s="49" t="s">
        <v>102</v>
      </c>
      <c r="H285" s="56">
        <f>INDEX(Saturations!$G$2:$U$136,MATCH(LEFT(F$1,2)&amp;F285&amp;G285,Saturations!$A$2:$A$136,0),MATCH(H255,Saturations!$G$1:$U$1,0))</f>
        <v>0</v>
      </c>
      <c r="I285" s="57">
        <f>INDEX(Usage!$G$2:$V$136,MATCH(LEFT(F$1,2)&amp;F285&amp;G285,Usage!$A$2:$A$136,0),MATCH(H255,Usage!$G$1:$V$1,0))/1000000</f>
        <v>0</v>
      </c>
      <c r="J285" s="36"/>
      <c r="K285" s="49" t="s">
        <v>99</v>
      </c>
      <c r="L285" s="49" t="s">
        <v>102</v>
      </c>
      <c r="M285" s="56">
        <f>INDEX(Saturations!$G$2:$U$136,MATCH(LEFT(K$1,2)&amp;K285&amp;L285,Saturations!$A$2:$A$136,0),MATCH(M255,Saturations!$G$1:$U$1,0))</f>
        <v>0</v>
      </c>
      <c r="N285" s="57">
        <f>INDEX(Usage!$G$2:$V$136,MATCH(LEFT(K$1,2)&amp;K285&amp;L285,Usage!$A$2:$A$136,0),MATCH(M255,Usage!$G$1:$V$1,0))/1000000</f>
        <v>0</v>
      </c>
      <c r="O285" s="36"/>
      <c r="P285" s="49" t="s">
        <v>99</v>
      </c>
      <c r="Q285" s="49" t="s">
        <v>102</v>
      </c>
      <c r="R285" s="56">
        <f>INDEX(Saturations!$G$2:$U$136,MATCH(LEFT(P$1,2)&amp;P285&amp;Q285,Saturations!$A$2:$A$136,0),MATCH(R255,Saturations!$G$1:$U$1,0))</f>
        <v>0</v>
      </c>
      <c r="S285" s="57">
        <f>INDEX(Usage!$G$2:$V$136,MATCH(LEFT(P$1,2)&amp;P285&amp;Q285,Usage!$A$2:$A$136,0),MATCH(R255,Usage!$G$1:$V$1,0))/1000000</f>
        <v>0</v>
      </c>
      <c r="T285" s="36"/>
      <c r="U285" s="49" t="s">
        <v>99</v>
      </c>
      <c r="V285" s="49" t="s">
        <v>102</v>
      </c>
      <c r="W285" s="56">
        <f>INDEX(Saturations!$G$2:$U$136,MATCH(LEFT(U$1,2)&amp;U285&amp;V285,Saturations!$A$2:$A$136,0),MATCH(W255,Saturations!$G$1:$U$1,0))</f>
        <v>0</v>
      </c>
      <c r="X285" s="57">
        <f>INDEX(Usage!$G$2:$V$136,MATCH(LEFT(U$1,2)&amp;U285&amp;V285,Usage!$A$2:$A$136,0),MATCH(W255,Usage!$G$1:$V$1,0))/1000000</f>
        <v>0</v>
      </c>
      <c r="Y285" s="36"/>
    </row>
    <row r="286" spans="1:25" x14ac:dyDescent="0.25">
      <c r="A286" s="49" t="s">
        <v>99</v>
      </c>
      <c r="B286" s="49" t="s">
        <v>6</v>
      </c>
      <c r="C286" s="56">
        <f>INDEX(Saturations!$G$2:$U$136,MATCH(LEFT(A$1,2)&amp;A286&amp;B286,Saturations!$A$2:$A$136,0),MATCH(C255,Saturations!$G$1:$U$1,0))</f>
        <v>0</v>
      </c>
      <c r="D286" s="57">
        <f>INDEX(Usage!$G$2:$V$136,MATCH(LEFT(A$1,2)&amp;A286&amp;B286,Usage!$A$2:$A$136,0),MATCH(C255,Usage!$G$1:$V$1,0))/1000000</f>
        <v>0</v>
      </c>
      <c r="E286" s="36"/>
      <c r="F286" s="49" t="s">
        <v>99</v>
      </c>
      <c r="G286" s="49" t="s">
        <v>6</v>
      </c>
      <c r="H286" s="56">
        <f>INDEX(Saturations!$G$2:$U$136,MATCH(LEFT(F$1,2)&amp;F286&amp;G286,Saturations!$A$2:$A$136,0),MATCH(H255,Saturations!$G$1:$U$1,0))</f>
        <v>0</v>
      </c>
      <c r="I286" s="57">
        <f>INDEX(Usage!$G$2:$V$136,MATCH(LEFT(F$1,2)&amp;F286&amp;G286,Usage!$A$2:$A$136,0),MATCH(H255,Usage!$G$1:$V$1,0))/1000000</f>
        <v>0</v>
      </c>
      <c r="J286" s="36"/>
      <c r="K286" s="49" t="s">
        <v>99</v>
      </c>
      <c r="L286" s="49" t="s">
        <v>6</v>
      </c>
      <c r="M286" s="56">
        <f>INDEX(Saturations!$G$2:$U$136,MATCH(LEFT(K$1,2)&amp;K286&amp;L286,Saturations!$A$2:$A$136,0),MATCH(M255,Saturations!$G$1:$U$1,0))</f>
        <v>0</v>
      </c>
      <c r="N286" s="57">
        <f>INDEX(Usage!$G$2:$V$136,MATCH(LEFT(K$1,2)&amp;K286&amp;L286,Usage!$A$2:$A$136,0),MATCH(M255,Usage!$G$1:$V$1,0))/1000000</f>
        <v>0</v>
      </c>
      <c r="O286" s="36"/>
      <c r="P286" s="49" t="s">
        <v>99</v>
      </c>
      <c r="Q286" s="49" t="s">
        <v>6</v>
      </c>
      <c r="R286" s="56">
        <f>INDEX(Saturations!$G$2:$U$136,MATCH(LEFT(P$1,2)&amp;P286&amp;Q286,Saturations!$A$2:$A$136,0),MATCH(R255,Saturations!$G$1:$U$1,0))</f>
        <v>0</v>
      </c>
      <c r="S286" s="57">
        <f>INDEX(Usage!$G$2:$V$136,MATCH(LEFT(P$1,2)&amp;P286&amp;Q286,Usage!$A$2:$A$136,0),MATCH(R255,Usage!$G$1:$V$1,0))/1000000</f>
        <v>0</v>
      </c>
      <c r="T286" s="36"/>
      <c r="U286" s="49" t="s">
        <v>99</v>
      </c>
      <c r="V286" s="49" t="s">
        <v>6</v>
      </c>
      <c r="W286" s="56">
        <f>INDEX(Saturations!$G$2:$U$136,MATCH(LEFT(U$1,2)&amp;U286&amp;V286,Saturations!$A$2:$A$136,0),MATCH(W255,Saturations!$G$1:$U$1,0))</f>
        <v>0</v>
      </c>
      <c r="X286" s="57">
        <f>INDEX(Usage!$G$2:$V$136,MATCH(LEFT(U$1,2)&amp;U286&amp;V286,Usage!$A$2:$A$136,0),MATCH(W255,Usage!$G$1:$V$1,0))/1000000</f>
        <v>0</v>
      </c>
      <c r="Y286" s="36"/>
    </row>
    <row r="287" spans="1:25" ht="14.4" thickBot="1" x14ac:dyDescent="0.3">
      <c r="A287" s="49" t="s">
        <v>91</v>
      </c>
      <c r="B287" s="49" t="s">
        <v>91</v>
      </c>
      <c r="C287" s="56">
        <f>INDEX(Saturations!$G$2:$U$136,MATCH(LEFT(A$1,2)&amp;A287&amp;B287,Saturations!$A$2:$A$136,0),MATCH(C255,Saturations!$G$1:$U$1,0))</f>
        <v>1</v>
      </c>
      <c r="D287" s="57">
        <f>INDEX(Usage!$G$2:$V$136,MATCH(LEFT(A$1,2)&amp;A287&amp;B287,Usage!$A$2:$A$136,0),MATCH(C255,Usage!$G$1:$V$1,0))/1000000</f>
        <v>7.009581607449987</v>
      </c>
      <c r="E287" s="36"/>
      <c r="F287" s="49" t="s">
        <v>91</v>
      </c>
      <c r="G287" s="49" t="s">
        <v>91</v>
      </c>
      <c r="H287" s="56">
        <f>INDEX(Saturations!$G$2:$U$136,MATCH(LEFT(F$1,2)&amp;F287&amp;G287,Saturations!$A$2:$A$136,0),MATCH(H255,Saturations!$G$1:$U$1,0))</f>
        <v>1</v>
      </c>
      <c r="I287" s="57">
        <f>INDEX(Usage!$G$2:$V$136,MATCH(LEFT(F$1,2)&amp;F287&amp;G287,Usage!$A$2:$A$136,0),MATCH(H255,Usage!$G$1:$V$1,0))/1000000</f>
        <v>1.136108926126328</v>
      </c>
      <c r="J287" s="36"/>
      <c r="K287" s="49" t="s">
        <v>91</v>
      </c>
      <c r="L287" s="49" t="s">
        <v>91</v>
      </c>
      <c r="M287" s="56">
        <f>INDEX(Saturations!$G$2:$U$136,MATCH(LEFT(K$1,2)&amp;K287&amp;L287,Saturations!$A$2:$A$136,0),MATCH(M255,Saturations!$G$1:$U$1,0))</f>
        <v>1</v>
      </c>
      <c r="N287" s="57">
        <f>INDEX(Usage!$G$2:$V$136,MATCH(LEFT(K$1,2)&amp;K287&amp;L287,Usage!$A$2:$A$136,0),MATCH(M255,Usage!$G$1:$V$1,0))/1000000</f>
        <v>1.3119082631386501</v>
      </c>
      <c r="O287" s="36"/>
      <c r="P287" s="49" t="s">
        <v>91</v>
      </c>
      <c r="Q287" s="49" t="s">
        <v>91</v>
      </c>
      <c r="R287" s="56">
        <f>INDEX(Saturations!$G$2:$U$136,MATCH(LEFT(P$1,2)&amp;P287&amp;Q287,Saturations!$A$2:$A$136,0),MATCH(R255,Saturations!$G$1:$U$1,0))</f>
        <v>1</v>
      </c>
      <c r="S287" s="57">
        <f>INDEX(Usage!$G$2:$V$136,MATCH(LEFT(P$1,2)&amp;P287&amp;Q287,Usage!$A$2:$A$136,0),MATCH(R255,Usage!$G$1:$V$1,0))/1000000</f>
        <v>0.5667991700848517</v>
      </c>
      <c r="T287" s="36"/>
      <c r="U287" s="49" t="s">
        <v>91</v>
      </c>
      <c r="V287" s="49" t="s">
        <v>91</v>
      </c>
      <c r="W287" s="56">
        <f>INDEX(Saturations!$G$2:$U$136,MATCH(LEFT(U$1,2)&amp;U287&amp;V287,Saturations!$A$2:$A$136,0),MATCH(W255,Saturations!$G$1:$U$1,0))</f>
        <v>1</v>
      </c>
      <c r="X287" s="57">
        <f>INDEX(Usage!$G$2:$V$136,MATCH(LEFT(U$1,2)&amp;U287&amp;V287,Usage!$A$2:$A$136,0),MATCH(W255,Usage!$G$1:$V$1,0))/1000000</f>
        <v>6.5484088559933457E-2</v>
      </c>
      <c r="Y287" s="36"/>
    </row>
    <row r="288" spans="1:25" ht="15" thickTop="1" thickBot="1" x14ac:dyDescent="0.3">
      <c r="A288" s="92" t="s">
        <v>7</v>
      </c>
      <c r="B288" s="92"/>
      <c r="C288" s="58"/>
      <c r="D288" s="59">
        <f>SUM(D260:D287)</f>
        <v>116.82636012416656</v>
      </c>
      <c r="E288" s="36"/>
      <c r="F288" s="92" t="s">
        <v>7</v>
      </c>
      <c r="G288" s="92"/>
      <c r="H288" s="58"/>
      <c r="I288" s="59">
        <f>SUM(I260:I287)</f>
        <v>18.935148768772155</v>
      </c>
      <c r="J288" s="36"/>
      <c r="K288" s="92" t="s">
        <v>7</v>
      </c>
      <c r="L288" s="92"/>
      <c r="M288" s="58"/>
      <c r="N288" s="59">
        <f>SUM(N260:N287)</f>
        <v>21.865137718977518</v>
      </c>
      <c r="O288" s="36"/>
      <c r="P288" s="92" t="s">
        <v>7</v>
      </c>
      <c r="Q288" s="92"/>
      <c r="R288" s="58"/>
      <c r="S288" s="59">
        <f>SUM(S260:S287)</f>
        <v>9.4466528347475354</v>
      </c>
      <c r="T288" s="36"/>
      <c r="U288" s="92" t="s">
        <v>7</v>
      </c>
      <c r="V288" s="92"/>
      <c r="W288" s="58"/>
      <c r="X288" s="59">
        <f>SUM(X260:X287)</f>
        <v>1.0914014759988924</v>
      </c>
      <c r="Y288" s="36"/>
    </row>
    <row r="289" spans="1:25" ht="14.4" thickTop="1" x14ac:dyDescent="0.25">
      <c r="E289" s="36"/>
      <c r="J289" s="36"/>
      <c r="O289" s="36"/>
      <c r="T289" s="36"/>
      <c r="Y289" s="36"/>
    </row>
    <row r="290" spans="1:25" ht="15.6" thickBot="1" x14ac:dyDescent="0.3">
      <c r="A290" s="80" t="s">
        <v>16</v>
      </c>
      <c r="B290" s="80"/>
      <c r="C290" s="80"/>
      <c r="D290" s="80"/>
      <c r="E290" s="36"/>
      <c r="F290" s="80" t="s">
        <v>16</v>
      </c>
      <c r="G290" s="80"/>
      <c r="H290" s="80"/>
      <c r="I290" s="80"/>
      <c r="J290" s="36"/>
      <c r="K290" s="80" t="s">
        <v>16</v>
      </c>
      <c r="L290" s="80"/>
      <c r="M290" s="80"/>
      <c r="N290" s="80"/>
      <c r="O290" s="36"/>
      <c r="P290" s="80" t="s">
        <v>16</v>
      </c>
      <c r="Q290" s="80"/>
      <c r="R290" s="80"/>
      <c r="S290" s="80"/>
      <c r="T290" s="36"/>
      <c r="U290" s="80" t="s">
        <v>16</v>
      </c>
      <c r="V290" s="80"/>
      <c r="W290" s="80"/>
      <c r="X290" s="80"/>
      <c r="Y290" s="36"/>
    </row>
    <row r="291" spans="1:25" ht="14.4" thickTop="1" x14ac:dyDescent="0.25">
      <c r="A291" s="49"/>
      <c r="B291" s="50"/>
      <c r="C291" s="51" t="s">
        <v>16</v>
      </c>
      <c r="D291" s="49"/>
      <c r="E291" s="36"/>
      <c r="F291" s="49"/>
      <c r="G291" s="50"/>
      <c r="H291" s="51" t="s">
        <v>16</v>
      </c>
      <c r="I291" s="49"/>
      <c r="J291" s="36"/>
      <c r="K291" s="49"/>
      <c r="L291" s="50"/>
      <c r="M291" s="51" t="s">
        <v>16</v>
      </c>
      <c r="N291" s="49"/>
      <c r="O291" s="36"/>
      <c r="P291" s="49"/>
      <c r="Q291" s="50"/>
      <c r="R291" s="51" t="s">
        <v>16</v>
      </c>
      <c r="S291" s="49"/>
      <c r="T291" s="36"/>
      <c r="U291" s="49"/>
      <c r="V291" s="50"/>
      <c r="W291" s="51" t="s">
        <v>16</v>
      </c>
      <c r="X291" s="49"/>
      <c r="Y291" s="36"/>
    </row>
    <row r="292" spans="1:25" x14ac:dyDescent="0.25">
      <c r="A292" s="49"/>
      <c r="B292" s="53" t="s">
        <v>72</v>
      </c>
      <c r="C292" s="54">
        <f>INDEX('Control Totals'!$F$2:$F$76,MATCH(LEFT(A$1,2)&amp;"_"&amp;C291,'Control Totals'!$B$2:$B$76,0))</f>
        <v>198.46363199739974</v>
      </c>
      <c r="D292" s="49"/>
      <c r="E292" s="36"/>
      <c r="F292" s="49"/>
      <c r="G292" s="53" t="s">
        <v>72</v>
      </c>
      <c r="H292" s="54">
        <f>INDEX('Control Totals'!$F$2:$F$76,MATCH(LEFT(F$1,2)&amp;"_"&amp;H291,'Control Totals'!$B$2:$B$76,0))</f>
        <v>16.289414943249639</v>
      </c>
      <c r="I292" s="49"/>
      <c r="J292" s="36"/>
      <c r="K292" s="49"/>
      <c r="L292" s="53" t="s">
        <v>72</v>
      </c>
      <c r="M292" s="54">
        <f>INDEX('Control Totals'!$F$2:$F$76,MATCH(LEFT(K$1,2)&amp;"_"&amp;M291,'Control Totals'!$B$2:$B$76,0))</f>
        <v>32.310858692341725</v>
      </c>
      <c r="N292" s="49"/>
      <c r="O292" s="36"/>
      <c r="P292" s="49"/>
      <c r="Q292" s="53" t="s">
        <v>72</v>
      </c>
      <c r="R292" s="54">
        <f>INDEX('Control Totals'!$F$2:$F$76,MATCH(LEFT(P$1,2)&amp;"_"&amp;R291,'Control Totals'!$B$2:$B$76,0))</f>
        <v>13.150926536477002</v>
      </c>
      <c r="S292" s="49"/>
      <c r="T292" s="36"/>
      <c r="U292" s="49"/>
      <c r="V292" s="53" t="s">
        <v>72</v>
      </c>
      <c r="W292" s="54">
        <f>INDEX('Control Totals'!$F$2:$F$76,MATCH(LEFT(U$1,2)&amp;"_"&amp;W291,'Control Totals'!$B$2:$B$76,0))</f>
        <v>2.5143181492728126</v>
      </c>
      <c r="X292" s="49"/>
      <c r="Y292" s="36"/>
    </row>
    <row r="293" spans="1:25" ht="15.45" customHeight="1" x14ac:dyDescent="0.25">
      <c r="A293" s="49"/>
      <c r="B293" s="52"/>
      <c r="C293" s="55"/>
      <c r="D293" s="49"/>
      <c r="E293" s="36"/>
      <c r="F293" s="49"/>
      <c r="G293" s="52"/>
      <c r="H293" s="55"/>
      <c r="I293" s="49"/>
      <c r="J293" s="36"/>
      <c r="K293" s="49"/>
      <c r="L293" s="52"/>
      <c r="M293" s="55"/>
      <c r="N293" s="49"/>
      <c r="O293" s="36"/>
      <c r="P293" s="49"/>
      <c r="Q293" s="52"/>
      <c r="R293" s="55"/>
      <c r="S293" s="49"/>
      <c r="T293" s="36"/>
      <c r="U293" s="49"/>
      <c r="V293" s="52"/>
      <c r="W293" s="55"/>
      <c r="X293" s="49"/>
      <c r="Y293" s="36"/>
    </row>
    <row r="294" spans="1:25" ht="14.4" thickBot="1" x14ac:dyDescent="0.3">
      <c r="A294" s="81" t="s">
        <v>92</v>
      </c>
      <c r="B294" s="81"/>
      <c r="C294" s="81"/>
      <c r="D294" s="81"/>
      <c r="E294" s="36"/>
      <c r="F294" s="81" t="s">
        <v>92</v>
      </c>
      <c r="G294" s="81"/>
      <c r="H294" s="81"/>
      <c r="I294" s="81"/>
      <c r="J294" s="36"/>
      <c r="K294" s="81" t="s">
        <v>92</v>
      </c>
      <c r="L294" s="81"/>
      <c r="M294" s="81"/>
      <c r="N294" s="81"/>
      <c r="O294" s="36"/>
      <c r="P294" s="81" t="s">
        <v>92</v>
      </c>
      <c r="Q294" s="81"/>
      <c r="R294" s="81"/>
      <c r="S294" s="81"/>
      <c r="T294" s="36"/>
      <c r="U294" s="81" t="s">
        <v>92</v>
      </c>
      <c r="V294" s="81"/>
      <c r="W294" s="81"/>
      <c r="X294" s="81"/>
      <c r="Y294" s="36"/>
    </row>
    <row r="295" spans="1:25" ht="14.4" thickTop="1" x14ac:dyDescent="0.25">
      <c r="A295" s="82" t="s">
        <v>32</v>
      </c>
      <c r="B295" s="83" t="s">
        <v>51</v>
      </c>
      <c r="C295" s="83" t="s">
        <v>73</v>
      </c>
      <c r="D295" s="41" t="s">
        <v>74</v>
      </c>
      <c r="E295" s="36"/>
      <c r="F295" s="82" t="s">
        <v>32</v>
      </c>
      <c r="G295" s="83" t="s">
        <v>51</v>
      </c>
      <c r="H295" s="83" t="s">
        <v>73</v>
      </c>
      <c r="I295" s="41" t="s">
        <v>74</v>
      </c>
      <c r="J295" s="36"/>
      <c r="K295" s="82" t="s">
        <v>32</v>
      </c>
      <c r="L295" s="83" t="s">
        <v>51</v>
      </c>
      <c r="M295" s="83" t="s">
        <v>73</v>
      </c>
      <c r="N295" s="41" t="s">
        <v>74</v>
      </c>
      <c r="O295" s="36"/>
      <c r="P295" s="82" t="s">
        <v>32</v>
      </c>
      <c r="Q295" s="83" t="s">
        <v>51</v>
      </c>
      <c r="R295" s="83" t="s">
        <v>73</v>
      </c>
      <c r="S295" s="41" t="s">
        <v>74</v>
      </c>
      <c r="T295" s="36"/>
      <c r="U295" s="82" t="s">
        <v>32</v>
      </c>
      <c r="V295" s="83" t="s">
        <v>51</v>
      </c>
      <c r="W295" s="83" t="s">
        <v>73</v>
      </c>
      <c r="X295" s="41" t="s">
        <v>74</v>
      </c>
      <c r="Y295" s="36"/>
    </row>
    <row r="296" spans="1:25" ht="14.4" thickBot="1" x14ac:dyDescent="0.3">
      <c r="A296" s="81"/>
      <c r="B296" s="84"/>
      <c r="C296" s="84"/>
      <c r="D296" s="42" t="s">
        <v>75</v>
      </c>
      <c r="E296" s="36"/>
      <c r="F296" s="81"/>
      <c r="G296" s="84"/>
      <c r="H296" s="84"/>
      <c r="I296" s="42" t="s">
        <v>75</v>
      </c>
      <c r="J296" s="36"/>
      <c r="K296" s="81"/>
      <c r="L296" s="84"/>
      <c r="M296" s="84"/>
      <c r="N296" s="42" t="s">
        <v>75</v>
      </c>
      <c r="O296" s="36"/>
      <c r="P296" s="81"/>
      <c r="Q296" s="84"/>
      <c r="R296" s="84"/>
      <c r="S296" s="42" t="s">
        <v>75</v>
      </c>
      <c r="T296" s="36"/>
      <c r="U296" s="81"/>
      <c r="V296" s="84"/>
      <c r="W296" s="84"/>
      <c r="X296" s="42" t="s">
        <v>75</v>
      </c>
      <c r="Y296" s="36"/>
    </row>
    <row r="297" spans="1:25" ht="14.4" thickTop="1" x14ac:dyDescent="0.25">
      <c r="A297" s="49" t="s">
        <v>76</v>
      </c>
      <c r="B297" s="49" t="s">
        <v>77</v>
      </c>
      <c r="C297" s="56">
        <f>INDEX(Saturations!$G$2:$U$136,MATCH(LEFT(A$1,2)&amp;A297&amp;B297,Saturations!$A$2:$A$136,0),MATCH(C291,Saturations!$G$1:$U$1,0))</f>
        <v>1.4759152205478198E-4</v>
      </c>
      <c r="D297" s="57">
        <f>INDEX(Usage!$G$2:$V$136,MATCH(LEFT(A$1,2)&amp;A297&amp;B297,Usage!$A$2:$A$136,0),MATCH(C291,Usage!$G$1:$V$1,0))/1000000</f>
        <v>3.1576219975991584E-3</v>
      </c>
      <c r="E297" s="36"/>
      <c r="F297" s="49" t="s">
        <v>76</v>
      </c>
      <c r="G297" s="49" t="s">
        <v>77</v>
      </c>
      <c r="H297" s="56">
        <f>INDEX(Saturations!$G$2:$U$136,MATCH(LEFT(F$1,2)&amp;F297&amp;G297,Saturations!$A$2:$A$136,0),MATCH(H291,Saturations!$G$1:$U$1,0))</f>
        <v>0</v>
      </c>
      <c r="I297" s="57">
        <f>INDEX(Usage!$G$2:$V$136,MATCH(LEFT(F$1,2)&amp;F297&amp;G297,Usage!$A$2:$A$136,0),MATCH(H291,Usage!$G$1:$V$1,0))/1000000</f>
        <v>0</v>
      </c>
      <c r="J297" s="36"/>
      <c r="K297" s="49" t="s">
        <v>76</v>
      </c>
      <c r="L297" s="49" t="s">
        <v>77</v>
      </c>
      <c r="M297" s="56">
        <f>INDEX(Saturations!$G$2:$U$136,MATCH(LEFT(K$1,2)&amp;K297&amp;L297,Saturations!$A$2:$A$136,0),MATCH(M291,Saturations!$G$1:$U$1,0))</f>
        <v>1.4759152205478198E-4</v>
      </c>
      <c r="N297" s="57">
        <f>INDEX(Usage!$G$2:$V$136,MATCH(LEFT(K$1,2)&amp;K297&amp;L297,Usage!$A$2:$A$136,0),MATCH(M291,Usage!$G$1:$V$1,0))/1000000</f>
        <v>4.8280803296508237E-4</v>
      </c>
      <c r="O297" s="36"/>
      <c r="P297" s="49" t="s">
        <v>76</v>
      </c>
      <c r="Q297" s="49" t="s">
        <v>77</v>
      </c>
      <c r="R297" s="56">
        <f>INDEX(Saturations!$G$2:$U$136,MATCH(LEFT(P$1,2)&amp;P297&amp;Q297,Saturations!$A$2:$A$136,0),MATCH(R291,Saturations!$G$1:$U$1,0))</f>
        <v>1.4759152205478198E-4</v>
      </c>
      <c r="S297" s="57">
        <f>INDEX(Usage!$G$2:$V$136,MATCH(LEFT(P$1,2)&amp;P297&amp;Q297,Usage!$A$2:$A$136,0),MATCH(R291,Usage!$G$1:$V$1,0))/1000000</f>
        <v>2.0048828486812935E-4</v>
      </c>
      <c r="T297" s="36"/>
      <c r="U297" s="49" t="s">
        <v>76</v>
      </c>
      <c r="V297" s="49" t="s">
        <v>77</v>
      </c>
      <c r="W297" s="56">
        <f>INDEX(Saturations!$G$2:$U$136,MATCH(LEFT(U$1,2)&amp;U297&amp;V297,Saturations!$A$2:$A$136,0),MATCH(W291,Saturations!$G$1:$U$1,0))</f>
        <v>0</v>
      </c>
      <c r="X297" s="57">
        <f>INDEX(Usage!$G$2:$V$136,MATCH(LEFT(U$1,2)&amp;U297&amp;V297,Usage!$A$2:$A$136,0),MATCH(W291,Usage!$G$1:$V$1,0))/1000000</f>
        <v>0</v>
      </c>
      <c r="Y297" s="36"/>
    </row>
    <row r="298" spans="1:25" x14ac:dyDescent="0.25">
      <c r="A298" s="49" t="s">
        <v>76</v>
      </c>
      <c r="B298" s="49" t="s">
        <v>78</v>
      </c>
      <c r="C298" s="56">
        <f>INDEX(Saturations!$G$2:$U$136,MATCH(LEFT(A$1,2)&amp;A298&amp;B298,Saturations!$A$2:$A$136,0),MATCH(C291,Saturations!$G$1:$U$1,0))</f>
        <v>0</v>
      </c>
      <c r="D298" s="57">
        <f>INDEX(Usage!$G$2:$V$136,MATCH(LEFT(A$1,2)&amp;A298&amp;B298,Usage!$A$2:$A$136,0),MATCH(C291,Usage!$G$1:$V$1,0))/1000000</f>
        <v>0</v>
      </c>
      <c r="E298" s="36"/>
      <c r="F298" s="49" t="s">
        <v>76</v>
      </c>
      <c r="G298" s="49" t="s">
        <v>78</v>
      </c>
      <c r="H298" s="56">
        <f>INDEX(Saturations!$G$2:$U$136,MATCH(LEFT(F$1,2)&amp;F298&amp;G298,Saturations!$A$2:$A$136,0),MATCH(H291,Saturations!$G$1:$U$1,0))</f>
        <v>0</v>
      </c>
      <c r="I298" s="57">
        <f>INDEX(Usage!$G$2:$V$136,MATCH(LEFT(F$1,2)&amp;F298&amp;G298,Usage!$A$2:$A$136,0),MATCH(H291,Usage!$G$1:$V$1,0))/1000000</f>
        <v>0</v>
      </c>
      <c r="J298" s="36"/>
      <c r="K298" s="49" t="s">
        <v>76</v>
      </c>
      <c r="L298" s="49" t="s">
        <v>78</v>
      </c>
      <c r="M298" s="56">
        <f>INDEX(Saturations!$G$2:$U$136,MATCH(LEFT(K$1,2)&amp;K298&amp;L298,Saturations!$A$2:$A$136,0),MATCH(M291,Saturations!$G$1:$U$1,0))</f>
        <v>0</v>
      </c>
      <c r="N298" s="57">
        <f>INDEX(Usage!$G$2:$V$136,MATCH(LEFT(K$1,2)&amp;K298&amp;L298,Usage!$A$2:$A$136,0),MATCH(M291,Usage!$G$1:$V$1,0))/1000000</f>
        <v>0</v>
      </c>
      <c r="O298" s="36"/>
      <c r="P298" s="49" t="s">
        <v>76</v>
      </c>
      <c r="Q298" s="49" t="s">
        <v>78</v>
      </c>
      <c r="R298" s="56">
        <f>INDEX(Saturations!$G$2:$U$136,MATCH(LEFT(P$1,2)&amp;P298&amp;Q298,Saturations!$A$2:$A$136,0),MATCH(R291,Saturations!$G$1:$U$1,0))</f>
        <v>0</v>
      </c>
      <c r="S298" s="57">
        <f>INDEX(Usage!$G$2:$V$136,MATCH(LEFT(P$1,2)&amp;P298&amp;Q298,Usage!$A$2:$A$136,0),MATCH(R291,Usage!$G$1:$V$1,0))/1000000</f>
        <v>0</v>
      </c>
      <c r="T298" s="36"/>
      <c r="U298" s="49" t="s">
        <v>76</v>
      </c>
      <c r="V298" s="49" t="s">
        <v>78</v>
      </c>
      <c r="W298" s="56">
        <f>INDEX(Saturations!$G$2:$U$136,MATCH(LEFT(U$1,2)&amp;U298&amp;V298,Saturations!$A$2:$A$136,0),MATCH(W291,Saturations!$G$1:$U$1,0))</f>
        <v>0</v>
      </c>
      <c r="X298" s="57">
        <f>INDEX(Usage!$G$2:$V$136,MATCH(LEFT(U$1,2)&amp;U298&amp;V298,Usage!$A$2:$A$136,0),MATCH(W291,Usage!$G$1:$V$1,0))/1000000</f>
        <v>0</v>
      </c>
      <c r="Y298" s="36"/>
    </row>
    <row r="299" spans="1:25" x14ac:dyDescent="0.25">
      <c r="A299" s="49" t="s">
        <v>76</v>
      </c>
      <c r="B299" s="49" t="s">
        <v>79</v>
      </c>
      <c r="C299" s="56">
        <f>INDEX(Saturations!$G$2:$U$136,MATCH(LEFT(A$1,2)&amp;A299&amp;B299,Saturations!$A$2:$A$136,0),MATCH(C291,Saturations!$G$1:$U$1,0))</f>
        <v>0.16480525362860432</v>
      </c>
      <c r="D299" s="57">
        <f>INDEX(Usage!$G$2:$V$136,MATCH(LEFT(A$1,2)&amp;A299&amp;B299,Usage!$A$2:$A$136,0),MATCH(C291,Usage!$G$1:$V$1,0))/1000000</f>
        <v>3.0032216345646674</v>
      </c>
      <c r="E299" s="36"/>
      <c r="F299" s="49" t="s">
        <v>76</v>
      </c>
      <c r="G299" s="49" t="s">
        <v>79</v>
      </c>
      <c r="H299" s="56">
        <f>INDEX(Saturations!$G$2:$U$136,MATCH(LEFT(F$1,2)&amp;F299&amp;G299,Saturations!$A$2:$A$136,0),MATCH(H291,Saturations!$G$1:$U$1,0))</f>
        <v>0.1966090370044333</v>
      </c>
      <c r="I299" s="57">
        <f>INDEX(Usage!$G$2:$V$136,MATCH(LEFT(F$1,2)&amp;F299&amp;G299,Usage!$A$2:$A$136,0),MATCH(H291,Usage!$G$1:$V$1,0))/1000000</f>
        <v>0.26464551503995459</v>
      </c>
      <c r="J299" s="36"/>
      <c r="K299" s="49" t="s">
        <v>76</v>
      </c>
      <c r="L299" s="49" t="s">
        <v>79</v>
      </c>
      <c r="M299" s="56">
        <f>INDEX(Saturations!$G$2:$U$136,MATCH(LEFT(K$1,2)&amp;K299&amp;L299,Saturations!$A$2:$A$136,0),MATCH(M291,Saturations!$G$1:$U$1,0))</f>
        <v>0.16480525362860432</v>
      </c>
      <c r="N299" s="57">
        <f>INDEX(Usage!$G$2:$V$136,MATCH(LEFT(K$1,2)&amp;K299&amp;L299,Usage!$A$2:$A$136,0),MATCH(M291,Usage!$G$1:$V$1,0))/1000000</f>
        <v>0.52465873564154741</v>
      </c>
      <c r="O299" s="36"/>
      <c r="P299" s="49" t="s">
        <v>76</v>
      </c>
      <c r="Q299" s="49" t="s">
        <v>79</v>
      </c>
      <c r="R299" s="56">
        <f>INDEX(Saturations!$G$2:$U$136,MATCH(LEFT(P$1,2)&amp;P299&amp;Q299,Saturations!$A$2:$A$136,0),MATCH(R291,Saturations!$G$1:$U$1,0))</f>
        <v>0.16480525362860432</v>
      </c>
      <c r="S299" s="57">
        <f>INDEX(Usage!$G$2:$V$136,MATCH(LEFT(P$1,2)&amp;P299&amp;Q299,Usage!$A$2:$A$136,0),MATCH(R291,Usage!$G$1:$V$1,0))/1000000</f>
        <v>0.21686222714117956</v>
      </c>
      <c r="T299" s="36"/>
      <c r="U299" s="49" t="s">
        <v>76</v>
      </c>
      <c r="V299" s="49" t="s">
        <v>79</v>
      </c>
      <c r="W299" s="56">
        <f>INDEX(Saturations!$G$2:$U$136,MATCH(LEFT(U$1,2)&amp;U299&amp;V299,Saturations!$A$2:$A$136,0),MATCH(W291,Saturations!$G$1:$U$1,0))</f>
        <v>0.53228822217210547</v>
      </c>
      <c r="X299" s="57">
        <f>INDEX(Usage!$G$2:$V$136,MATCH(LEFT(U$1,2)&amp;U299&amp;V299,Usage!$A$2:$A$136,0),MATCH(W291,Usage!$G$1:$V$1,0))/1000000</f>
        <v>8.118329441795781E-2</v>
      </c>
      <c r="Y299" s="36"/>
    </row>
    <row r="300" spans="1:25" x14ac:dyDescent="0.25">
      <c r="A300" s="49" t="s">
        <v>76</v>
      </c>
      <c r="B300" s="49" t="s">
        <v>80</v>
      </c>
      <c r="C300" s="56">
        <f>INDEX(Saturations!$G$2:$U$136,MATCH(LEFT(A$1,2)&amp;A300&amp;B300,Saturations!$A$2:$A$136,0),MATCH(C291,Saturations!$G$1:$U$1,0))</f>
        <v>1.9135809362286798E-2</v>
      </c>
      <c r="D300" s="57">
        <f>INDEX(Usage!$G$2:$V$136,MATCH(LEFT(A$1,2)&amp;A300&amp;B300,Usage!$A$2:$A$136,0),MATCH(C291,Usage!$G$1:$V$1,0))/1000000</f>
        <v>0.34815318671575662</v>
      </c>
      <c r="E300" s="36"/>
      <c r="F300" s="49" t="s">
        <v>76</v>
      </c>
      <c r="G300" s="49" t="s">
        <v>80</v>
      </c>
      <c r="H300" s="56">
        <f>INDEX(Saturations!$G$2:$U$136,MATCH(LEFT(F$1,2)&amp;F300&amp;G300,Saturations!$A$2:$A$136,0),MATCH(H291,Saturations!$G$1:$U$1,0))</f>
        <v>2.0766521190408303E-2</v>
      </c>
      <c r="I300" s="57">
        <f>INDEX(Usage!$G$2:$V$136,MATCH(LEFT(F$1,2)&amp;F300&amp;G300,Usage!$A$2:$A$136,0),MATCH(H291,Usage!$G$1:$V$1,0))/1000000</f>
        <v>2.7935565777810163E-2</v>
      </c>
      <c r="J300" s="36"/>
      <c r="K300" s="49" t="s">
        <v>76</v>
      </c>
      <c r="L300" s="49" t="s">
        <v>80</v>
      </c>
      <c r="M300" s="56">
        <f>INDEX(Saturations!$G$2:$U$136,MATCH(LEFT(K$1,2)&amp;K300&amp;L300,Saturations!$A$2:$A$136,0),MATCH(M291,Saturations!$G$1:$U$1,0))</f>
        <v>1.9135809362286798E-2</v>
      </c>
      <c r="N300" s="57">
        <f>INDEX(Usage!$G$2:$V$136,MATCH(LEFT(K$1,2)&amp;K300&amp;L300,Usage!$A$2:$A$136,0),MATCH(M291,Usage!$G$1:$V$1,0))/1000000</f>
        <v>6.0909077171735951E-2</v>
      </c>
      <c r="O300" s="36"/>
      <c r="P300" s="49" t="s">
        <v>76</v>
      </c>
      <c r="Q300" s="49" t="s">
        <v>80</v>
      </c>
      <c r="R300" s="56">
        <f>INDEX(Saturations!$G$2:$U$136,MATCH(LEFT(P$1,2)&amp;P300&amp;Q300,Saturations!$A$2:$A$136,0),MATCH(R291,Saturations!$G$1:$U$1,0))</f>
        <v>1.9135809362286798E-2</v>
      </c>
      <c r="S300" s="57">
        <f>INDEX(Usage!$G$2:$V$136,MATCH(LEFT(P$1,2)&amp;P300&amp;Q300,Usage!$A$2:$A$136,0),MATCH(R291,Usage!$G$1:$V$1,0))/1000000</f>
        <v>2.517680731794724E-2</v>
      </c>
      <c r="T300" s="36"/>
      <c r="U300" s="49" t="s">
        <v>76</v>
      </c>
      <c r="V300" s="49" t="s">
        <v>80</v>
      </c>
      <c r="W300" s="56">
        <f>INDEX(Saturations!$G$2:$U$136,MATCH(LEFT(U$1,2)&amp;U300&amp;V300,Saturations!$A$2:$A$136,0),MATCH(W291,Saturations!$G$1:$U$1,0))</f>
        <v>5.6222108675973728E-2</v>
      </c>
      <c r="X300" s="57">
        <f>INDEX(Usage!$G$2:$V$136,MATCH(LEFT(U$1,2)&amp;U300&amp;V300,Usage!$A$2:$A$136,0),MATCH(W291,Usage!$G$1:$V$1,0))/1000000</f>
        <v>8.568435839693158E-3</v>
      </c>
      <c r="Y300" s="36"/>
    </row>
    <row r="301" spans="1:25" x14ac:dyDescent="0.25">
      <c r="A301" s="49" t="s">
        <v>76</v>
      </c>
      <c r="B301" s="49" t="s">
        <v>81</v>
      </c>
      <c r="C301" s="56">
        <f>INDEX(Saturations!$G$2:$U$136,MATCH(LEFT(A$1,2)&amp;A301&amp;B301,Saturations!$A$2:$A$136,0),MATCH(C291,Saturations!$G$1:$U$1,0))</f>
        <v>0</v>
      </c>
      <c r="D301" s="57">
        <f>INDEX(Usage!$G$2:$V$136,MATCH(LEFT(A$1,2)&amp;A301&amp;B301,Usage!$A$2:$A$136,0),MATCH(C291,Usage!$G$1:$V$1,0))/1000000</f>
        <v>0</v>
      </c>
      <c r="E301" s="36"/>
      <c r="F301" s="49" t="s">
        <v>76</v>
      </c>
      <c r="G301" s="49" t="s">
        <v>81</v>
      </c>
      <c r="H301" s="56">
        <f>INDEX(Saturations!$G$2:$U$136,MATCH(LEFT(F$1,2)&amp;F301&amp;G301,Saturations!$A$2:$A$136,0),MATCH(H291,Saturations!$G$1:$U$1,0))</f>
        <v>0</v>
      </c>
      <c r="I301" s="57">
        <f>INDEX(Usage!$G$2:$V$136,MATCH(LEFT(F$1,2)&amp;F301&amp;G301,Usage!$A$2:$A$136,0),MATCH(H291,Usage!$G$1:$V$1,0))/1000000</f>
        <v>0</v>
      </c>
      <c r="J301" s="36"/>
      <c r="K301" s="49" t="s">
        <v>76</v>
      </c>
      <c r="L301" s="49" t="s">
        <v>81</v>
      </c>
      <c r="M301" s="56">
        <f>INDEX(Saturations!$G$2:$U$136,MATCH(LEFT(K$1,2)&amp;K301&amp;L301,Saturations!$A$2:$A$136,0),MATCH(M291,Saturations!$G$1:$U$1,0))</f>
        <v>0</v>
      </c>
      <c r="N301" s="57">
        <f>INDEX(Usage!$G$2:$V$136,MATCH(LEFT(K$1,2)&amp;K301&amp;L301,Usage!$A$2:$A$136,0),MATCH(M291,Usage!$G$1:$V$1,0))/1000000</f>
        <v>0</v>
      </c>
      <c r="O301" s="36"/>
      <c r="P301" s="49" t="s">
        <v>76</v>
      </c>
      <c r="Q301" s="49" t="s">
        <v>81</v>
      </c>
      <c r="R301" s="56">
        <f>INDEX(Saturations!$G$2:$U$136,MATCH(LEFT(P$1,2)&amp;P301&amp;Q301,Saturations!$A$2:$A$136,0),MATCH(R291,Saturations!$G$1:$U$1,0))</f>
        <v>0</v>
      </c>
      <c r="S301" s="57">
        <f>INDEX(Usage!$G$2:$V$136,MATCH(LEFT(P$1,2)&amp;P301&amp;Q301,Usage!$A$2:$A$136,0),MATCH(R291,Usage!$G$1:$V$1,0))/1000000</f>
        <v>0</v>
      </c>
      <c r="T301" s="36"/>
      <c r="U301" s="49" t="s">
        <v>76</v>
      </c>
      <c r="V301" s="49" t="s">
        <v>81</v>
      </c>
      <c r="W301" s="56">
        <f>INDEX(Saturations!$G$2:$U$136,MATCH(LEFT(U$1,2)&amp;U301&amp;V301,Saturations!$A$2:$A$136,0),MATCH(W291,Saturations!$G$1:$U$1,0))</f>
        <v>0</v>
      </c>
      <c r="X301" s="57">
        <f>INDEX(Usage!$G$2:$V$136,MATCH(LEFT(U$1,2)&amp;U301&amp;V301,Usage!$A$2:$A$136,0),MATCH(W291,Usage!$G$1:$V$1,0))/1000000</f>
        <v>0</v>
      </c>
      <c r="Y301" s="36"/>
    </row>
    <row r="302" spans="1:25" x14ac:dyDescent="0.25">
      <c r="A302" s="49" t="s">
        <v>119</v>
      </c>
      <c r="B302" s="49" t="s">
        <v>82</v>
      </c>
      <c r="C302" s="56">
        <f>INDEX(Saturations!$G$2:$U$136,MATCH(LEFT(A$1,2)&amp;A302&amp;B302,Saturations!$A$2:$A$136,0),MATCH(C291,Saturations!$G$1:$U$1,0))</f>
        <v>6.2159637458538225E-2</v>
      </c>
      <c r="D302" s="57">
        <f>INDEX(Usage!$G$2:$V$136,MATCH(LEFT(A$1,2)&amp;A302&amp;B302,Usage!$A$2:$A$136,0),MATCH(C291,Usage!$G$1:$V$1,0))/1000000</f>
        <v>1.814004786903888</v>
      </c>
      <c r="E302" s="36"/>
      <c r="F302" s="49" t="s">
        <v>119</v>
      </c>
      <c r="G302" s="49" t="s">
        <v>82</v>
      </c>
      <c r="H302" s="56">
        <f>INDEX(Saturations!$G$2:$U$136,MATCH(LEFT(F$1,2)&amp;F302&amp;G302,Saturations!$A$2:$A$136,0),MATCH(H291,Saturations!$G$1:$U$1,0))</f>
        <v>1.3372462048937401E-2</v>
      </c>
      <c r="I302" s="57">
        <f>INDEX(Usage!$G$2:$V$136,MATCH(LEFT(F$1,2)&amp;F302&amp;G302,Usage!$A$2:$A$136,0),MATCH(H291,Usage!$G$1:$V$1,0))/1000000</f>
        <v>2.8722830580716379E-2</v>
      </c>
      <c r="J302" s="36"/>
      <c r="K302" s="49" t="s">
        <v>119</v>
      </c>
      <c r="L302" s="49" t="s">
        <v>82</v>
      </c>
      <c r="M302" s="56">
        <f>INDEX(Saturations!$G$2:$U$136,MATCH(LEFT(K$1,2)&amp;K302&amp;L302,Saturations!$A$2:$A$136,0),MATCH(M291,Saturations!$G$1:$U$1,0))</f>
        <v>6.2159637458538225E-2</v>
      </c>
      <c r="N302" s="57">
        <f>INDEX(Usage!$G$2:$V$136,MATCH(LEFT(K$1,2)&amp;K302&amp;L302,Usage!$A$2:$A$136,0),MATCH(M291,Usage!$G$1:$V$1,0))/1000000</f>
        <v>0.10284402477047115</v>
      </c>
      <c r="O302" s="36"/>
      <c r="P302" s="49" t="s">
        <v>119</v>
      </c>
      <c r="Q302" s="49" t="s">
        <v>82</v>
      </c>
      <c r="R302" s="56">
        <f>INDEX(Saturations!$G$2:$U$136,MATCH(LEFT(P$1,2)&amp;P302&amp;Q302,Saturations!$A$2:$A$136,0),MATCH(R291,Saturations!$G$1:$U$1,0))</f>
        <v>6.2159637458538225E-2</v>
      </c>
      <c r="S302" s="57">
        <f>INDEX(Usage!$G$2:$V$136,MATCH(LEFT(P$1,2)&amp;P302&amp;Q302,Usage!$A$2:$A$136,0),MATCH(R291,Usage!$G$1:$V$1,0))/1000000</f>
        <v>4.0696804653709888E-2</v>
      </c>
      <c r="T302" s="36"/>
      <c r="U302" s="49" t="s">
        <v>119</v>
      </c>
      <c r="V302" s="49" t="s">
        <v>82</v>
      </c>
      <c r="W302" s="56">
        <f>INDEX(Saturations!$G$2:$U$136,MATCH(LEFT(U$1,2)&amp;U302&amp;V302,Saturations!$A$2:$A$136,0),MATCH(W291,Saturations!$G$1:$U$1,0))</f>
        <v>1.2955952227315231E-2</v>
      </c>
      <c r="X302" s="57">
        <f>INDEX(Usage!$G$2:$V$136,MATCH(LEFT(U$1,2)&amp;U302&amp;V302,Usage!$A$2:$A$136,0),MATCH(W291,Usage!$G$1:$V$1,0))/1000000</f>
        <v>1.9334006482140782E-3</v>
      </c>
      <c r="Y302" s="36"/>
    </row>
    <row r="303" spans="1:25" x14ac:dyDescent="0.25">
      <c r="A303" s="49" t="s">
        <v>119</v>
      </c>
      <c r="B303" s="49" t="s">
        <v>83</v>
      </c>
      <c r="C303" s="56">
        <f>INDEX(Saturations!$G$2:$U$136,MATCH(LEFT(A$1,2)&amp;A303&amp;B303,Saturations!$A$2:$A$136,0),MATCH(C291,Saturations!$G$1:$U$1,0))</f>
        <v>9.6886191762878375E-3</v>
      </c>
      <c r="D303" s="57">
        <f>INDEX(Usage!$G$2:$V$136,MATCH(LEFT(A$1,2)&amp;A303&amp;B303,Usage!$A$2:$A$136,0),MATCH(C291,Usage!$G$1:$V$1,0))/1000000</f>
        <v>0.26927903521374552</v>
      </c>
      <c r="E303" s="36"/>
      <c r="F303" s="49" t="s">
        <v>119</v>
      </c>
      <c r="G303" s="49" t="s">
        <v>83</v>
      </c>
      <c r="H303" s="56">
        <f>INDEX(Saturations!$G$2:$U$136,MATCH(LEFT(F$1,2)&amp;F303&amp;G303,Saturations!$A$2:$A$136,0),MATCH(H291,Saturations!$G$1:$U$1,0))</f>
        <v>7.2331527825719805E-2</v>
      </c>
      <c r="I303" s="57">
        <f>INDEX(Usage!$G$2:$V$136,MATCH(LEFT(F$1,2)&amp;F303&amp;G303,Usage!$A$2:$A$136,0),MATCH(H291,Usage!$G$1:$V$1,0))/1000000</f>
        <v>0.1479633658640479</v>
      </c>
      <c r="J303" s="36"/>
      <c r="K303" s="49" t="s">
        <v>119</v>
      </c>
      <c r="L303" s="49" t="s">
        <v>83</v>
      </c>
      <c r="M303" s="56">
        <f>INDEX(Saturations!$G$2:$U$136,MATCH(LEFT(K$1,2)&amp;K303&amp;L303,Saturations!$A$2:$A$136,0),MATCH(M291,Saturations!$G$1:$U$1,0))</f>
        <v>9.6886191762878375E-3</v>
      </c>
      <c r="N303" s="57">
        <f>INDEX(Usage!$G$2:$V$136,MATCH(LEFT(K$1,2)&amp;K303&amp;L303,Usage!$A$2:$A$136,0),MATCH(M291,Usage!$G$1:$V$1,0))/1000000</f>
        <v>1.5266629927122853E-2</v>
      </c>
      <c r="O303" s="36"/>
      <c r="P303" s="49" t="s">
        <v>119</v>
      </c>
      <c r="Q303" s="49" t="s">
        <v>83</v>
      </c>
      <c r="R303" s="56">
        <f>INDEX(Saturations!$G$2:$U$136,MATCH(LEFT(P$1,2)&amp;P303&amp;Q303,Saturations!$A$2:$A$136,0),MATCH(R291,Saturations!$G$1:$U$1,0))</f>
        <v>9.6886191762878375E-3</v>
      </c>
      <c r="S303" s="57">
        <f>INDEX(Usage!$G$2:$V$136,MATCH(LEFT(P$1,2)&amp;P303&amp;Q303,Usage!$A$2:$A$136,0),MATCH(R291,Usage!$G$1:$V$1,0))/1000000</f>
        <v>6.0412168548560205E-3</v>
      </c>
      <c r="T303" s="36"/>
      <c r="U303" s="49" t="s">
        <v>119</v>
      </c>
      <c r="V303" s="49" t="s">
        <v>83</v>
      </c>
      <c r="W303" s="56">
        <f>INDEX(Saturations!$G$2:$U$136,MATCH(LEFT(U$1,2)&amp;U303&amp;V303,Saturations!$A$2:$A$136,0),MATCH(W291,Saturations!$G$1:$U$1,0))</f>
        <v>7.0078629919403182E-2</v>
      </c>
      <c r="X303" s="57">
        <f>INDEX(Usage!$G$2:$V$136,MATCH(LEFT(U$1,2)&amp;U303&amp;V303,Usage!$A$2:$A$136,0),MATCH(W291,Usage!$G$1:$V$1,0))/1000000</f>
        <v>9.9597588987468174E-3</v>
      </c>
      <c r="Y303" s="36"/>
    </row>
    <row r="304" spans="1:25" x14ac:dyDescent="0.25">
      <c r="A304" s="49" t="s">
        <v>119</v>
      </c>
      <c r="B304" s="49" t="s">
        <v>80</v>
      </c>
      <c r="C304" s="56">
        <f>INDEX(Saturations!$G$2:$U$136,MATCH(LEFT(A$1,2)&amp;A304&amp;B304,Saturations!$A$2:$A$136,0),MATCH(C291,Saturations!$G$1:$U$1,0))</f>
        <v>1.9135809362286798E-2</v>
      </c>
      <c r="D304" s="57">
        <f>INDEX(Usage!$G$2:$V$136,MATCH(LEFT(A$1,2)&amp;A304&amp;B304,Usage!$A$2:$A$136,0),MATCH(C291,Usage!$G$1:$V$1,0))/1000000</f>
        <v>0.45344058943606813</v>
      </c>
      <c r="E304" s="36"/>
      <c r="F304" s="49" t="s">
        <v>119</v>
      </c>
      <c r="G304" s="49" t="s">
        <v>80</v>
      </c>
      <c r="H304" s="56">
        <f>INDEX(Saturations!$G$2:$U$136,MATCH(LEFT(F$1,2)&amp;F304&amp;G304,Saturations!$A$2:$A$136,0),MATCH(H291,Saturations!$G$1:$U$1,0))</f>
        <v>2.0766521190408303E-2</v>
      </c>
      <c r="I304" s="57">
        <f>INDEX(Usage!$G$2:$V$136,MATCH(LEFT(F$1,2)&amp;F304&amp;G304,Usage!$A$2:$A$136,0),MATCH(H291,Usage!$G$1:$V$1,0))/1000000</f>
        <v>3.7939593524455618E-2</v>
      </c>
      <c r="J304" s="36"/>
      <c r="K304" s="49" t="s">
        <v>119</v>
      </c>
      <c r="L304" s="49" t="s">
        <v>80</v>
      </c>
      <c r="M304" s="56">
        <f>INDEX(Saturations!$G$2:$U$136,MATCH(LEFT(K$1,2)&amp;K304&amp;L304,Saturations!$A$2:$A$136,0),MATCH(M291,Saturations!$G$1:$U$1,0))</f>
        <v>1.9135809362286798E-2</v>
      </c>
      <c r="N304" s="57">
        <f>INDEX(Usage!$G$2:$V$136,MATCH(LEFT(K$1,2)&amp;K304&amp;L304,Usage!$A$2:$A$136,0),MATCH(M291,Usage!$G$1:$V$1,0))/1000000</f>
        <v>2.8766998799290403E-2</v>
      </c>
      <c r="O304" s="36"/>
      <c r="P304" s="49" t="s">
        <v>119</v>
      </c>
      <c r="Q304" s="49" t="s">
        <v>80</v>
      </c>
      <c r="R304" s="56">
        <f>INDEX(Saturations!$G$2:$U$136,MATCH(LEFT(P$1,2)&amp;P304&amp;Q304,Saturations!$A$2:$A$136,0),MATCH(R291,Saturations!$G$1:$U$1,0))</f>
        <v>1.9135809362286798E-2</v>
      </c>
      <c r="S304" s="57">
        <f>INDEX(Usage!$G$2:$V$136,MATCH(LEFT(P$1,2)&amp;P304&amp;Q304,Usage!$A$2:$A$136,0),MATCH(R291,Usage!$G$1:$V$1,0))/1000000</f>
        <v>1.152665702653859E-2</v>
      </c>
      <c r="T304" s="36"/>
      <c r="U304" s="49" t="s">
        <v>119</v>
      </c>
      <c r="V304" s="49" t="s">
        <v>80</v>
      </c>
      <c r="W304" s="56">
        <f>INDEX(Saturations!$G$2:$U$136,MATCH(LEFT(U$1,2)&amp;U304&amp;V304,Saturations!$A$2:$A$136,0),MATCH(W291,Saturations!$G$1:$U$1,0))</f>
        <v>5.6222108675973728E-2</v>
      </c>
      <c r="X304" s="57">
        <f>INDEX(Usage!$G$2:$V$136,MATCH(LEFT(U$1,2)&amp;U304&amp;V304,Usage!$A$2:$A$136,0),MATCH(W291,Usage!$G$1:$V$1,0))/1000000</f>
        <v>6.9547894616098999E-3</v>
      </c>
      <c r="Y304" s="36"/>
    </row>
    <row r="305" spans="1:25" x14ac:dyDescent="0.25">
      <c r="A305" s="49" t="s">
        <v>119</v>
      </c>
      <c r="B305" s="49" t="s">
        <v>81</v>
      </c>
      <c r="C305" s="56">
        <f>INDEX(Saturations!$G$2:$U$136,MATCH(LEFT(A$1,2)&amp;A305&amp;B305,Saturations!$A$2:$A$136,0),MATCH(C291,Saturations!$G$1:$U$1,0))</f>
        <v>0</v>
      </c>
      <c r="D305" s="57">
        <f>INDEX(Usage!$G$2:$V$136,MATCH(LEFT(A$1,2)&amp;A305&amp;B305,Usage!$A$2:$A$136,0),MATCH(C291,Usage!$G$1:$V$1,0))/1000000</f>
        <v>0</v>
      </c>
      <c r="E305" s="36"/>
      <c r="F305" s="49" t="s">
        <v>119</v>
      </c>
      <c r="G305" s="49" t="s">
        <v>81</v>
      </c>
      <c r="H305" s="56">
        <f>INDEX(Saturations!$G$2:$U$136,MATCH(LEFT(F$1,2)&amp;F305&amp;G305,Saturations!$A$2:$A$136,0),MATCH(H291,Saturations!$G$1:$U$1,0))</f>
        <v>0</v>
      </c>
      <c r="I305" s="57">
        <f>INDEX(Usage!$G$2:$V$136,MATCH(LEFT(F$1,2)&amp;F305&amp;G305,Usage!$A$2:$A$136,0),MATCH(H291,Usage!$G$1:$V$1,0))/1000000</f>
        <v>0</v>
      </c>
      <c r="J305" s="36"/>
      <c r="K305" s="49" t="s">
        <v>119</v>
      </c>
      <c r="L305" s="49" t="s">
        <v>81</v>
      </c>
      <c r="M305" s="56">
        <f>INDEX(Saturations!$G$2:$U$136,MATCH(LEFT(K$1,2)&amp;K305&amp;L305,Saturations!$A$2:$A$136,0),MATCH(M291,Saturations!$G$1:$U$1,0))</f>
        <v>0</v>
      </c>
      <c r="N305" s="57">
        <f>INDEX(Usage!$G$2:$V$136,MATCH(LEFT(K$1,2)&amp;K305&amp;L305,Usage!$A$2:$A$136,0),MATCH(M291,Usage!$G$1:$V$1,0))/1000000</f>
        <v>0</v>
      </c>
      <c r="O305" s="36"/>
      <c r="P305" s="49" t="s">
        <v>119</v>
      </c>
      <c r="Q305" s="49" t="s">
        <v>81</v>
      </c>
      <c r="R305" s="56">
        <f>INDEX(Saturations!$G$2:$U$136,MATCH(LEFT(P$1,2)&amp;P305&amp;Q305,Saturations!$A$2:$A$136,0),MATCH(R291,Saturations!$G$1:$U$1,0))</f>
        <v>0</v>
      </c>
      <c r="S305" s="57">
        <f>INDEX(Usage!$G$2:$V$136,MATCH(LEFT(P$1,2)&amp;P305&amp;Q305,Usage!$A$2:$A$136,0),MATCH(R291,Usage!$G$1:$V$1,0))/1000000</f>
        <v>0</v>
      </c>
      <c r="T305" s="36"/>
      <c r="U305" s="49" t="s">
        <v>119</v>
      </c>
      <c r="V305" s="49" t="s">
        <v>81</v>
      </c>
      <c r="W305" s="56">
        <f>INDEX(Saturations!$G$2:$U$136,MATCH(LEFT(U$1,2)&amp;U305&amp;V305,Saturations!$A$2:$A$136,0),MATCH(W291,Saturations!$G$1:$U$1,0))</f>
        <v>0</v>
      </c>
      <c r="X305" s="57">
        <f>INDEX(Usage!$G$2:$V$136,MATCH(LEFT(U$1,2)&amp;U305&amp;V305,Usage!$A$2:$A$136,0),MATCH(W291,Usage!$G$1:$V$1,0))/1000000</f>
        <v>0</v>
      </c>
      <c r="Y305" s="36"/>
    </row>
    <row r="306" spans="1:25" x14ac:dyDescent="0.25">
      <c r="A306" s="49" t="s">
        <v>84</v>
      </c>
      <c r="B306" s="49" t="s">
        <v>84</v>
      </c>
      <c r="C306" s="56">
        <f>INDEX(Saturations!$G$2:$U$136,MATCH(LEFT(A$1,2)&amp;A306&amp;B306,Saturations!$A$2:$A$136,0),MATCH(C291,Saturations!$G$1:$U$1,0))</f>
        <v>1</v>
      </c>
      <c r="D306" s="57">
        <f>INDEX(Usage!$G$2:$V$136,MATCH(LEFT(A$1,2)&amp;A306&amp;B306,Usage!$A$2:$A$136,0),MATCH(C291,Usage!$G$1:$V$1,0))/1000000</f>
        <v>8.0011973849862592</v>
      </c>
      <c r="E306" s="36"/>
      <c r="F306" s="49" t="s">
        <v>84</v>
      </c>
      <c r="G306" s="49" t="s">
        <v>84</v>
      </c>
      <c r="H306" s="56">
        <f>INDEX(Saturations!$G$2:$U$136,MATCH(LEFT(F$1,2)&amp;F306&amp;G306,Saturations!$A$2:$A$136,0),MATCH(H291,Saturations!$G$1:$U$1,0))</f>
        <v>1</v>
      </c>
      <c r="I306" s="57">
        <f>INDEX(Usage!$G$2:$V$136,MATCH(LEFT(F$1,2)&amp;F306&amp;G306,Usage!$A$2:$A$136,0),MATCH(H291,Usage!$G$1:$V$1,0))/1000000</f>
        <v>0.6330521752404904</v>
      </c>
      <c r="J306" s="36"/>
      <c r="K306" s="49" t="s">
        <v>84</v>
      </c>
      <c r="L306" s="49" t="s">
        <v>84</v>
      </c>
      <c r="M306" s="56">
        <f>INDEX(Saturations!$G$2:$U$136,MATCH(LEFT(K$1,2)&amp;K306&amp;L306,Saturations!$A$2:$A$136,0),MATCH(M291,Saturations!$G$1:$U$1,0))</f>
        <v>1</v>
      </c>
      <c r="N306" s="57">
        <f>INDEX(Usage!$G$2:$V$136,MATCH(LEFT(K$1,2)&amp;K306&amp;L306,Usage!$A$2:$A$136,0),MATCH(M291,Usage!$G$1:$V$1,0))/1000000</f>
        <v>1.528831834120788</v>
      </c>
      <c r="O306" s="36"/>
      <c r="P306" s="49" t="s">
        <v>84</v>
      </c>
      <c r="Q306" s="49" t="s">
        <v>84</v>
      </c>
      <c r="R306" s="56">
        <f>INDEX(Saturations!$G$2:$U$136,MATCH(LEFT(P$1,2)&amp;P306&amp;Q306,Saturations!$A$2:$A$136,0),MATCH(R291,Saturations!$G$1:$U$1,0))</f>
        <v>1</v>
      </c>
      <c r="S306" s="57">
        <f>INDEX(Usage!$G$2:$V$136,MATCH(LEFT(P$1,2)&amp;P306&amp;Q306,Usage!$A$2:$A$136,0),MATCH(R291,Usage!$G$1:$V$1,0))/1000000</f>
        <v>0.62006065627429063</v>
      </c>
      <c r="T306" s="36"/>
      <c r="U306" s="49" t="s">
        <v>84</v>
      </c>
      <c r="V306" s="49" t="s">
        <v>84</v>
      </c>
      <c r="W306" s="56">
        <f>INDEX(Saturations!$G$2:$U$136,MATCH(LEFT(U$1,2)&amp;U306&amp;V306,Saturations!$A$2:$A$136,0),MATCH(W291,Saturations!$G$1:$U$1,0))</f>
        <v>1</v>
      </c>
      <c r="X306" s="57">
        <f>INDEX(Usage!$G$2:$V$136,MATCH(LEFT(U$1,2)&amp;U306&amp;V306,Usage!$A$2:$A$136,0),MATCH(W291,Usage!$G$1:$V$1,0))/1000000</f>
        <v>6.740259118287513E-2</v>
      </c>
      <c r="Y306" s="36"/>
    </row>
    <row r="307" spans="1:25" x14ac:dyDescent="0.25">
      <c r="A307" s="49" t="s">
        <v>85</v>
      </c>
      <c r="B307" s="49" t="s">
        <v>86</v>
      </c>
      <c r="C307" s="56">
        <f>INDEX(Saturations!$G$2:$U$136,MATCH(LEFT(A$1,2)&amp;A307&amp;B307,Saturations!$A$2:$A$136,0),MATCH(C291,Saturations!$G$1:$U$1,0))</f>
        <v>1</v>
      </c>
      <c r="D307" s="57">
        <f>INDEX(Usage!$G$2:$V$136,MATCH(LEFT(A$1,2)&amp;A307&amp;B307,Usage!$A$2:$A$136,0),MATCH(C291,Usage!$G$1:$V$1,0))/1000000</f>
        <v>0.51205214787360498</v>
      </c>
      <c r="E307" s="36"/>
      <c r="F307" s="49" t="s">
        <v>85</v>
      </c>
      <c r="G307" s="49" t="s">
        <v>86</v>
      </c>
      <c r="H307" s="56">
        <f>INDEX(Saturations!$G$2:$U$136,MATCH(LEFT(F$1,2)&amp;F307&amp;G307,Saturations!$A$2:$A$136,0),MATCH(H291,Saturations!$G$1:$U$1,0))</f>
        <v>1</v>
      </c>
      <c r="I307" s="57">
        <f>INDEX(Usage!$G$2:$V$136,MATCH(LEFT(F$1,2)&amp;F307&amp;G307,Usage!$A$2:$A$136,0),MATCH(H291,Usage!$G$1:$V$1,0))/1000000</f>
        <v>3.9498378711824426E-2</v>
      </c>
      <c r="J307" s="36"/>
      <c r="K307" s="49" t="s">
        <v>85</v>
      </c>
      <c r="L307" s="49" t="s">
        <v>86</v>
      </c>
      <c r="M307" s="56">
        <f>INDEX(Saturations!$G$2:$U$136,MATCH(LEFT(K$1,2)&amp;K307&amp;L307,Saturations!$A$2:$A$136,0),MATCH(M291,Saturations!$G$1:$U$1,0))</f>
        <v>1</v>
      </c>
      <c r="N307" s="57">
        <f>INDEX(Usage!$G$2:$V$136,MATCH(LEFT(K$1,2)&amp;K307&amp;L307,Usage!$A$2:$A$136,0),MATCH(M291,Usage!$G$1:$V$1,0))/1000000</f>
        <v>7.8346984074049164E-2</v>
      </c>
      <c r="O307" s="36"/>
      <c r="P307" s="49" t="s">
        <v>85</v>
      </c>
      <c r="Q307" s="49" t="s">
        <v>86</v>
      </c>
      <c r="R307" s="56">
        <f>INDEX(Saturations!$G$2:$U$136,MATCH(LEFT(P$1,2)&amp;P307&amp;Q307,Saturations!$A$2:$A$136,0),MATCH(R291,Saturations!$G$1:$U$1,0))</f>
        <v>1</v>
      </c>
      <c r="S307" s="57">
        <f>INDEX(Usage!$G$2:$V$136,MATCH(LEFT(P$1,2)&amp;P307&amp;Q307,Usage!$A$2:$A$136,0),MATCH(R291,Usage!$G$1:$V$1,0))/1000000</f>
        <v>3.3930449179823866E-2</v>
      </c>
      <c r="T307" s="36"/>
      <c r="U307" s="49" t="s">
        <v>85</v>
      </c>
      <c r="V307" s="49" t="s">
        <v>86</v>
      </c>
      <c r="W307" s="56">
        <f>INDEX(Saturations!$G$2:$U$136,MATCH(LEFT(U$1,2)&amp;U307&amp;V307,Saturations!$A$2:$A$136,0),MATCH(W291,Saturations!$G$1:$U$1,0))</f>
        <v>1</v>
      </c>
      <c r="X307" s="57">
        <f>INDEX(Usage!$G$2:$V$136,MATCH(LEFT(U$1,2)&amp;U307&amp;V307,Usage!$A$2:$A$136,0),MATCH(W291,Usage!$G$1:$V$1,0))/1000000</f>
        <v>6.0966886047154117E-3</v>
      </c>
      <c r="Y307" s="36"/>
    </row>
    <row r="308" spans="1:25" x14ac:dyDescent="0.25">
      <c r="A308" s="49" t="s">
        <v>85</v>
      </c>
      <c r="B308" s="49" t="s">
        <v>87</v>
      </c>
      <c r="C308" s="56">
        <f>INDEX(Saturations!$G$2:$U$136,MATCH(LEFT(A$1,2)&amp;A308&amp;B308,Saturations!$A$2:$A$136,0),MATCH(C291,Saturations!$G$1:$U$1,0))</f>
        <v>1</v>
      </c>
      <c r="D308" s="57">
        <f>INDEX(Usage!$G$2:$V$136,MATCH(LEFT(A$1,2)&amp;A308&amp;B308,Usage!$A$2:$A$136,0),MATCH(C291,Usage!$G$1:$V$1,0))/1000000</f>
        <v>3.1085985284923852</v>
      </c>
      <c r="E308" s="36"/>
      <c r="F308" s="49" t="s">
        <v>85</v>
      </c>
      <c r="G308" s="49" t="s">
        <v>87</v>
      </c>
      <c r="H308" s="56">
        <f>INDEX(Saturations!$G$2:$U$136,MATCH(LEFT(F$1,2)&amp;F308&amp;G308,Saturations!$A$2:$A$136,0),MATCH(H291,Saturations!$G$1:$U$1,0))</f>
        <v>1</v>
      </c>
      <c r="I308" s="57">
        <f>INDEX(Usage!$G$2:$V$136,MATCH(LEFT(F$1,2)&amp;F308&amp;G308,Usage!$A$2:$A$136,0),MATCH(H291,Usage!$G$1:$V$1,0))/1000000</f>
        <v>0.23978925281594646</v>
      </c>
      <c r="J308" s="36"/>
      <c r="K308" s="49" t="s">
        <v>85</v>
      </c>
      <c r="L308" s="49" t="s">
        <v>87</v>
      </c>
      <c r="M308" s="56">
        <f>INDEX(Saturations!$G$2:$U$136,MATCH(LEFT(K$1,2)&amp;K308&amp;L308,Saturations!$A$2:$A$136,0),MATCH(M291,Saturations!$G$1:$U$1,0))</f>
        <v>1</v>
      </c>
      <c r="N308" s="57">
        <f>INDEX(Usage!$G$2:$V$136,MATCH(LEFT(K$1,2)&amp;K308&amp;L308,Usage!$A$2:$A$136,0),MATCH(M291,Usage!$G$1:$V$1,0))/1000000</f>
        <v>0.47563382053134773</v>
      </c>
      <c r="O308" s="36"/>
      <c r="P308" s="49" t="s">
        <v>85</v>
      </c>
      <c r="Q308" s="49" t="s">
        <v>87</v>
      </c>
      <c r="R308" s="56">
        <f>INDEX(Saturations!$G$2:$U$136,MATCH(LEFT(P$1,2)&amp;P308&amp;Q308,Saturations!$A$2:$A$136,0),MATCH(R291,Saturations!$G$1:$U$1,0))</f>
        <v>1</v>
      </c>
      <c r="S308" s="57">
        <f>INDEX(Usage!$G$2:$V$136,MATCH(LEFT(P$1,2)&amp;P308&amp;Q308,Usage!$A$2:$A$136,0),MATCH(R291,Usage!$G$1:$V$1,0))/1000000</f>
        <v>0.20598711445601017</v>
      </c>
      <c r="T308" s="36"/>
      <c r="U308" s="49" t="s">
        <v>85</v>
      </c>
      <c r="V308" s="49" t="s">
        <v>87</v>
      </c>
      <c r="W308" s="56">
        <f>INDEX(Saturations!$G$2:$U$136,MATCH(LEFT(U$1,2)&amp;U308&amp;V308,Saturations!$A$2:$A$136,0),MATCH(W291,Saturations!$G$1:$U$1,0))</f>
        <v>1</v>
      </c>
      <c r="X308" s="57">
        <f>INDEX(Usage!$G$2:$V$136,MATCH(LEFT(U$1,2)&amp;U308&amp;V308,Usage!$A$2:$A$136,0),MATCH(W291,Usage!$G$1:$V$1,0))/1000000</f>
        <v>3.7012162343224402E-2</v>
      </c>
      <c r="Y308" s="36"/>
    </row>
    <row r="309" spans="1:25" x14ac:dyDescent="0.25">
      <c r="A309" s="49" t="s">
        <v>85</v>
      </c>
      <c r="B309" s="49" t="s">
        <v>88</v>
      </c>
      <c r="C309" s="56">
        <f>INDEX(Saturations!$G$2:$U$136,MATCH(LEFT(A$1,2)&amp;A309&amp;B309,Saturations!$A$2:$A$136,0),MATCH(C291,Saturations!$G$1:$U$1,0))</f>
        <v>1</v>
      </c>
      <c r="D309" s="57">
        <f>INDEX(Usage!$G$2:$V$136,MATCH(LEFT(A$1,2)&amp;A309&amp;B309,Usage!$A$2:$A$136,0),MATCH(C291,Usage!$G$1:$V$1,0))/1000000</f>
        <v>1.6790373709408259</v>
      </c>
      <c r="E309" s="36"/>
      <c r="F309" s="49" t="s">
        <v>85</v>
      </c>
      <c r="G309" s="49" t="s">
        <v>88</v>
      </c>
      <c r="H309" s="56">
        <f>INDEX(Saturations!$G$2:$U$136,MATCH(LEFT(F$1,2)&amp;F309&amp;G309,Saturations!$A$2:$A$136,0),MATCH(H291,Saturations!$G$1:$U$1,0))</f>
        <v>1</v>
      </c>
      <c r="I309" s="57">
        <f>INDEX(Usage!$G$2:$V$136,MATCH(LEFT(F$1,2)&amp;F309&amp;G309,Usage!$A$2:$A$136,0),MATCH(H291,Usage!$G$1:$V$1,0))/1000000</f>
        <v>0.12951660143235449</v>
      </c>
      <c r="J309" s="36"/>
      <c r="K309" s="49" t="s">
        <v>85</v>
      </c>
      <c r="L309" s="49" t="s">
        <v>88</v>
      </c>
      <c r="M309" s="56">
        <f>INDEX(Saturations!$G$2:$U$136,MATCH(LEFT(K$1,2)&amp;K309&amp;L309,Saturations!$A$2:$A$136,0),MATCH(M291,Saturations!$G$1:$U$1,0))</f>
        <v>1</v>
      </c>
      <c r="N309" s="57">
        <f>INDEX(Usage!$G$2:$V$136,MATCH(LEFT(K$1,2)&amp;K309&amp;L309,Usage!$A$2:$A$136,0),MATCH(M291,Usage!$G$1:$V$1,0))/1000000</f>
        <v>0.2569025727303566</v>
      </c>
      <c r="O309" s="36"/>
      <c r="P309" s="49" t="s">
        <v>85</v>
      </c>
      <c r="Q309" s="49" t="s">
        <v>88</v>
      </c>
      <c r="R309" s="56">
        <f>INDEX(Saturations!$G$2:$U$136,MATCH(LEFT(P$1,2)&amp;P309&amp;Q309,Saturations!$A$2:$A$136,0),MATCH(R291,Saturations!$G$1:$U$1,0))</f>
        <v>1</v>
      </c>
      <c r="S309" s="57">
        <f>INDEX(Usage!$G$2:$V$136,MATCH(LEFT(P$1,2)&amp;P309&amp;Q309,Usage!$A$2:$A$136,0),MATCH(R291,Usage!$G$1:$V$1,0))/1000000</f>
        <v>0.1112591606583698</v>
      </c>
      <c r="T309" s="36"/>
      <c r="U309" s="49" t="s">
        <v>85</v>
      </c>
      <c r="V309" s="49" t="s">
        <v>88</v>
      </c>
      <c r="W309" s="56">
        <f>INDEX(Saturations!$G$2:$U$136,MATCH(LEFT(U$1,2)&amp;U309&amp;V309,Saturations!$A$2:$A$136,0),MATCH(W291,Saturations!$G$1:$U$1,0))</f>
        <v>1</v>
      </c>
      <c r="X309" s="57">
        <f>INDEX(Usage!$G$2:$V$136,MATCH(LEFT(U$1,2)&amp;U309&amp;V309,Usage!$A$2:$A$136,0),MATCH(W291,Usage!$G$1:$V$1,0))/1000000</f>
        <v>1.9991260751108211E-2</v>
      </c>
      <c r="Y309" s="36"/>
    </row>
    <row r="310" spans="1:25" x14ac:dyDescent="0.25">
      <c r="A310" s="49" t="s">
        <v>89</v>
      </c>
      <c r="B310" s="49" t="s">
        <v>86</v>
      </c>
      <c r="C310" s="56">
        <f>INDEX(Saturations!$G$2:$U$136,MATCH(LEFT(A$1,2)&amp;A310&amp;B310,Saturations!$A$2:$A$136,0),MATCH(C291,Saturations!$G$1:$U$1,0))</f>
        <v>1</v>
      </c>
      <c r="D310" s="57">
        <f>INDEX(Usage!$G$2:$V$136,MATCH(LEFT(A$1,2)&amp;A310&amp;B310,Usage!$A$2:$A$136,0),MATCH(C291,Usage!$G$1:$V$1,0))/1000000</f>
        <v>0.45555029984371326</v>
      </c>
      <c r="E310" s="36"/>
      <c r="F310" s="49" t="s">
        <v>89</v>
      </c>
      <c r="G310" s="49" t="s">
        <v>86</v>
      </c>
      <c r="H310" s="56">
        <f>INDEX(Saturations!$G$2:$U$136,MATCH(LEFT(F$1,2)&amp;F310&amp;G310,Saturations!$A$2:$A$136,0),MATCH(H291,Saturations!$G$1:$U$1,0))</f>
        <v>1</v>
      </c>
      <c r="I310" s="57">
        <f>INDEX(Usage!$G$2:$V$136,MATCH(LEFT(F$1,2)&amp;F310&amp;G310,Usage!$A$2:$A$136,0),MATCH(H291,Usage!$G$1:$V$1,0))/1000000</f>
        <v>4.1910195898004057E-2</v>
      </c>
      <c r="J310" s="36"/>
      <c r="K310" s="49" t="s">
        <v>89</v>
      </c>
      <c r="L310" s="49" t="s">
        <v>86</v>
      </c>
      <c r="M310" s="56">
        <f>INDEX(Saturations!$G$2:$U$136,MATCH(LEFT(K$1,2)&amp;K310&amp;L310,Saturations!$A$2:$A$136,0),MATCH(M291,Saturations!$G$1:$U$1,0))</f>
        <v>1</v>
      </c>
      <c r="N310" s="57">
        <f>INDEX(Usage!$G$2:$V$136,MATCH(LEFT(K$1,2)&amp;K310&amp;L310,Usage!$A$2:$A$136,0),MATCH(M291,Usage!$G$1:$V$1,0))/1000000</f>
        <v>8.3130942525958165E-2</v>
      </c>
      <c r="O310" s="36"/>
      <c r="P310" s="49" t="s">
        <v>89</v>
      </c>
      <c r="Q310" s="49" t="s">
        <v>86</v>
      </c>
      <c r="R310" s="56">
        <f>INDEX(Saturations!$G$2:$U$136,MATCH(LEFT(P$1,2)&amp;P310&amp;Q310,Saturations!$A$2:$A$136,0),MATCH(R291,Saturations!$G$1:$U$1,0))</f>
        <v>1</v>
      </c>
      <c r="S310" s="57">
        <f>INDEX(Usage!$G$2:$V$136,MATCH(LEFT(P$1,2)&amp;P310&amp;Q310,Usage!$A$2:$A$136,0),MATCH(R291,Usage!$G$1:$V$1,0))/1000000</f>
        <v>3.0186429960090803E-2</v>
      </c>
      <c r="T310" s="36"/>
      <c r="U310" s="49" t="s">
        <v>89</v>
      </c>
      <c r="V310" s="49" t="s">
        <v>86</v>
      </c>
      <c r="W310" s="56">
        <f>INDEX(Saturations!$G$2:$U$136,MATCH(LEFT(U$1,2)&amp;U310&amp;V310,Saturations!$A$2:$A$136,0),MATCH(W291,Saturations!$G$1:$U$1,0))</f>
        <v>1</v>
      </c>
      <c r="X310" s="57">
        <f>INDEX(Usage!$G$2:$V$136,MATCH(LEFT(U$1,2)&amp;U310&amp;V310,Usage!$A$2:$A$136,0),MATCH(W291,Usage!$G$1:$V$1,0))/1000000</f>
        <v>6.4689595392496543E-3</v>
      </c>
      <c r="Y310" s="36"/>
    </row>
    <row r="311" spans="1:25" x14ac:dyDescent="0.25">
      <c r="A311" s="49" t="s">
        <v>89</v>
      </c>
      <c r="B311" s="49" t="s">
        <v>90</v>
      </c>
      <c r="C311" s="56">
        <f>INDEX(Saturations!$G$2:$U$136,MATCH(LEFT(A$1,2)&amp;A311&amp;B311,Saturations!$A$2:$A$136,0),MATCH(C291,Saturations!$G$1:$U$1,0))</f>
        <v>1</v>
      </c>
      <c r="D311" s="57">
        <f>INDEX(Usage!$G$2:$V$136,MATCH(LEFT(A$1,2)&amp;A311&amp;B311,Usage!$A$2:$A$136,0),MATCH(C291,Usage!$G$1:$V$1,0))/1000000</f>
        <v>1.0653147627613953</v>
      </c>
      <c r="E311" s="36"/>
      <c r="F311" s="49" t="s">
        <v>89</v>
      </c>
      <c r="G311" s="49" t="s">
        <v>90</v>
      </c>
      <c r="H311" s="56">
        <f>INDEX(Saturations!$G$2:$U$136,MATCH(LEFT(F$1,2)&amp;F311&amp;G311,Saturations!$A$2:$A$136,0),MATCH(H291,Saturations!$G$1:$U$1,0))</f>
        <v>1</v>
      </c>
      <c r="I311" s="57">
        <f>INDEX(Usage!$G$2:$V$136,MATCH(LEFT(F$1,2)&amp;F311&amp;G311,Usage!$A$2:$A$136,0),MATCH(H291,Usage!$G$1:$V$1,0))/1000000</f>
        <v>9.8007948662712188E-2</v>
      </c>
      <c r="J311" s="36"/>
      <c r="K311" s="49" t="s">
        <v>89</v>
      </c>
      <c r="L311" s="49" t="s">
        <v>90</v>
      </c>
      <c r="M311" s="56">
        <f>INDEX(Saturations!$G$2:$U$136,MATCH(LEFT(K$1,2)&amp;K311&amp;L311,Saturations!$A$2:$A$136,0),MATCH(M291,Saturations!$G$1:$U$1,0))</f>
        <v>1</v>
      </c>
      <c r="N311" s="57">
        <f>INDEX(Usage!$G$2:$V$136,MATCH(LEFT(K$1,2)&amp;K311&amp;L311,Usage!$A$2:$A$136,0),MATCH(M291,Usage!$G$1:$V$1,0))/1000000</f>
        <v>0.1944036044879236</v>
      </c>
      <c r="O311" s="36"/>
      <c r="P311" s="49" t="s">
        <v>89</v>
      </c>
      <c r="Q311" s="49" t="s">
        <v>90</v>
      </c>
      <c r="R311" s="56">
        <f>INDEX(Saturations!$G$2:$U$136,MATCH(LEFT(P$1,2)&amp;P311&amp;Q311,Saturations!$A$2:$A$136,0),MATCH(R291,Saturations!$G$1:$U$1,0))</f>
        <v>1</v>
      </c>
      <c r="S311" s="57">
        <f>INDEX(Usage!$G$2:$V$136,MATCH(LEFT(P$1,2)&amp;P311&amp;Q311,Usage!$A$2:$A$136,0),MATCH(R291,Usage!$G$1:$V$1,0))/1000000</f>
        <v>7.0591654714265664E-2</v>
      </c>
      <c r="T311" s="36"/>
      <c r="U311" s="49" t="s">
        <v>89</v>
      </c>
      <c r="V311" s="49" t="s">
        <v>90</v>
      </c>
      <c r="W311" s="56">
        <f>INDEX(Saturations!$G$2:$U$136,MATCH(LEFT(U$1,2)&amp;U311&amp;V311,Saturations!$A$2:$A$136,0),MATCH(W291,Saturations!$G$1:$U$1,0))</f>
        <v>1</v>
      </c>
      <c r="X311" s="57">
        <f>INDEX(Usage!$G$2:$V$136,MATCH(LEFT(U$1,2)&amp;U311&amp;V311,Usage!$A$2:$A$136,0),MATCH(W291,Usage!$G$1:$V$1,0))/1000000</f>
        <v>1.5127809375239321E-2</v>
      </c>
      <c r="Y311" s="36"/>
    </row>
    <row r="312" spans="1:25" x14ac:dyDescent="0.25">
      <c r="A312" s="49" t="s">
        <v>89</v>
      </c>
      <c r="B312" s="49" t="s">
        <v>88</v>
      </c>
      <c r="C312" s="56">
        <f>INDEX(Saturations!$G$2:$U$136,MATCH(LEFT(A$1,2)&amp;A312&amp;B312,Saturations!$A$2:$A$136,0),MATCH(C291,Saturations!$G$1:$U$1,0))</f>
        <v>1</v>
      </c>
      <c r="D312" s="57">
        <f>INDEX(Usage!$G$2:$V$136,MATCH(LEFT(A$1,2)&amp;A312&amp;B312,Usage!$A$2:$A$136,0),MATCH(C291,Usage!$G$1:$V$1,0))/1000000</f>
        <v>1.1179921699840651</v>
      </c>
      <c r="E312" s="36"/>
      <c r="F312" s="49" t="s">
        <v>89</v>
      </c>
      <c r="G312" s="49" t="s">
        <v>88</v>
      </c>
      <c r="H312" s="56">
        <f>INDEX(Saturations!$G$2:$U$136,MATCH(LEFT(F$1,2)&amp;F312&amp;G312,Saturations!$A$2:$A$136,0),MATCH(H291,Saturations!$G$1:$U$1,0))</f>
        <v>1</v>
      </c>
      <c r="I312" s="57">
        <f>INDEX(Usage!$G$2:$V$136,MATCH(LEFT(F$1,2)&amp;F312&amp;G312,Usage!$A$2:$A$136,0),MATCH(H291,Usage!$G$1:$V$1,0))/1000000</f>
        <v>0.10285422020914392</v>
      </c>
      <c r="J312" s="36"/>
      <c r="K312" s="49" t="s">
        <v>89</v>
      </c>
      <c r="L312" s="49" t="s">
        <v>88</v>
      </c>
      <c r="M312" s="56">
        <f>INDEX(Saturations!$G$2:$U$136,MATCH(LEFT(K$1,2)&amp;K312&amp;L312,Saturations!$A$2:$A$136,0),MATCH(M291,Saturations!$G$1:$U$1,0))</f>
        <v>1</v>
      </c>
      <c r="N312" s="57">
        <f>INDEX(Usage!$G$2:$V$136,MATCH(LEFT(K$1,2)&amp;K312&amp;L312,Usage!$A$2:$A$136,0),MATCH(M291,Usage!$G$1:$V$1,0))/1000000</f>
        <v>0.20401642334403386</v>
      </c>
      <c r="O312" s="36"/>
      <c r="P312" s="49" t="s">
        <v>89</v>
      </c>
      <c r="Q312" s="49" t="s">
        <v>88</v>
      </c>
      <c r="R312" s="56">
        <f>INDEX(Saturations!$G$2:$U$136,MATCH(LEFT(P$1,2)&amp;P312&amp;Q312,Saturations!$A$2:$A$136,0),MATCH(R291,Saturations!$G$1:$U$1,0))</f>
        <v>1</v>
      </c>
      <c r="S312" s="57">
        <f>INDEX(Usage!$G$2:$V$136,MATCH(LEFT(P$1,2)&amp;P312&amp;Q312,Usage!$A$2:$A$136,0),MATCH(R291,Usage!$G$1:$V$1,0))/1000000</f>
        <v>7.4082252490519696E-2</v>
      </c>
      <c r="T312" s="36"/>
      <c r="U312" s="49" t="s">
        <v>89</v>
      </c>
      <c r="V312" s="49" t="s">
        <v>88</v>
      </c>
      <c r="W312" s="56">
        <f>INDEX(Saturations!$G$2:$U$136,MATCH(LEFT(U$1,2)&amp;U312&amp;V312,Saturations!$A$2:$A$136,0),MATCH(W291,Saturations!$G$1:$U$1,0))</f>
        <v>1</v>
      </c>
      <c r="X312" s="57">
        <f>INDEX(Usage!$G$2:$V$136,MATCH(LEFT(U$1,2)&amp;U312&amp;V312,Usage!$A$2:$A$136,0),MATCH(W291,Usage!$G$1:$V$1,0))/1000000</f>
        <v>1.5875845357375511E-2</v>
      </c>
      <c r="Y312" s="36"/>
    </row>
    <row r="313" spans="1:25" x14ac:dyDescent="0.25">
      <c r="A313" s="49" t="s">
        <v>93</v>
      </c>
      <c r="B313" s="49" t="s">
        <v>94</v>
      </c>
      <c r="C313" s="56">
        <f>INDEX(Saturations!$G$2:$U$136,MATCH(LEFT(A$1,2)&amp;A313&amp;B313,Saturations!$A$2:$A$136,0),MATCH(C291,Saturations!$G$1:$U$1,0))</f>
        <v>1</v>
      </c>
      <c r="D313" s="57">
        <f>INDEX(Usage!$G$2:$V$136,MATCH(LEFT(A$1,2)&amp;A313&amp;B313,Usage!$A$2:$A$136,0),MATCH(C291,Usage!$G$1:$V$1,0))/1000000</f>
        <v>140.90917871815378</v>
      </c>
      <c r="E313" s="36"/>
      <c r="F313" s="49" t="s">
        <v>93</v>
      </c>
      <c r="G313" s="49" t="s">
        <v>94</v>
      </c>
      <c r="H313" s="56">
        <f>INDEX(Saturations!$G$2:$U$136,MATCH(LEFT(F$1,2)&amp;F313&amp;G313,Saturations!$A$2:$A$136,0),MATCH(H291,Saturations!$G$1:$U$1,0))</f>
        <v>1</v>
      </c>
      <c r="I313" s="57">
        <f>INDEX(Usage!$G$2:$V$136,MATCH(LEFT(F$1,2)&amp;F313&amp;G313,Usage!$A$2:$A$136,0),MATCH(H291,Usage!$G$1:$V$1,0))/1000000</f>
        <v>11.565484609707241</v>
      </c>
      <c r="J313" s="36"/>
      <c r="K313" s="49" t="s">
        <v>93</v>
      </c>
      <c r="L313" s="49" t="s">
        <v>94</v>
      </c>
      <c r="M313" s="56">
        <f>INDEX(Saturations!$G$2:$U$136,MATCH(LEFT(K$1,2)&amp;K313&amp;L313,Saturations!$A$2:$A$136,0),MATCH(M291,Saturations!$G$1:$U$1,0))</f>
        <v>1</v>
      </c>
      <c r="N313" s="57">
        <f>INDEX(Usage!$G$2:$V$136,MATCH(LEFT(K$1,2)&amp;K313&amp;L313,Usage!$A$2:$A$136,0),MATCH(M291,Usage!$G$1:$V$1,0))/1000000</f>
        <v>22.940709671562622</v>
      </c>
      <c r="O313" s="36"/>
      <c r="P313" s="49" t="s">
        <v>93</v>
      </c>
      <c r="Q313" s="49" t="s">
        <v>94</v>
      </c>
      <c r="R313" s="56">
        <f>INDEX(Saturations!$G$2:$U$136,MATCH(LEFT(P$1,2)&amp;P313&amp;Q313,Saturations!$A$2:$A$136,0),MATCH(R291,Saturations!$G$1:$U$1,0))</f>
        <v>1</v>
      </c>
      <c r="S313" s="57">
        <f>INDEX(Usage!$G$2:$V$136,MATCH(LEFT(P$1,2)&amp;P313&amp;Q313,Usage!$A$2:$A$136,0),MATCH(R291,Usage!$G$1:$V$1,0))/1000000</f>
        <v>9.3371578408986711</v>
      </c>
      <c r="T313" s="36"/>
      <c r="U313" s="49" t="s">
        <v>93</v>
      </c>
      <c r="V313" s="49" t="s">
        <v>94</v>
      </c>
      <c r="W313" s="56">
        <f>INDEX(Saturations!$G$2:$U$136,MATCH(LEFT(U$1,2)&amp;U313&amp;V313,Saturations!$A$2:$A$136,0),MATCH(W291,Saturations!$G$1:$U$1,0))</f>
        <v>1</v>
      </c>
      <c r="X313" s="57">
        <f>INDEX(Usage!$G$2:$V$136,MATCH(LEFT(U$1,2)&amp;U313&amp;V313,Usage!$A$2:$A$136,0),MATCH(W291,Usage!$G$1:$V$1,0))/1000000</f>
        <v>1.7851658859836967</v>
      </c>
      <c r="Y313" s="36"/>
    </row>
    <row r="314" spans="1:25" x14ac:dyDescent="0.25">
      <c r="A314" s="49" t="s">
        <v>93</v>
      </c>
      <c r="B314" s="49" t="s">
        <v>95</v>
      </c>
      <c r="C314" s="56">
        <f>INDEX(Saturations!$G$2:$U$136,MATCH(LEFT(A$1,2)&amp;A314&amp;B314,Saturations!$A$2:$A$136,0),MATCH(C291,Saturations!$G$1:$U$1,0))</f>
        <v>0</v>
      </c>
      <c r="D314" s="57">
        <f>INDEX(Usage!$G$2:$V$136,MATCH(LEFT(A$1,2)&amp;A314&amp;B314,Usage!$A$2:$A$136,0),MATCH(C291,Usage!$G$1:$V$1,0))/1000000</f>
        <v>0</v>
      </c>
      <c r="E314" s="36"/>
      <c r="F314" s="49" t="s">
        <v>93</v>
      </c>
      <c r="G314" s="49" t="s">
        <v>95</v>
      </c>
      <c r="H314" s="56">
        <f>INDEX(Saturations!$G$2:$U$136,MATCH(LEFT(F$1,2)&amp;F314&amp;G314,Saturations!$A$2:$A$136,0),MATCH(H291,Saturations!$G$1:$U$1,0))</f>
        <v>0</v>
      </c>
      <c r="I314" s="57">
        <f>INDEX(Usage!$G$2:$V$136,MATCH(LEFT(F$1,2)&amp;F314&amp;G314,Usage!$A$2:$A$136,0),MATCH(H291,Usage!$G$1:$V$1,0))/1000000</f>
        <v>0</v>
      </c>
      <c r="J314" s="36"/>
      <c r="K314" s="49" t="s">
        <v>93</v>
      </c>
      <c r="L314" s="49" t="s">
        <v>95</v>
      </c>
      <c r="M314" s="56">
        <f>INDEX(Saturations!$G$2:$U$136,MATCH(LEFT(K$1,2)&amp;K314&amp;L314,Saturations!$A$2:$A$136,0),MATCH(M291,Saturations!$G$1:$U$1,0))</f>
        <v>0</v>
      </c>
      <c r="N314" s="57">
        <f>INDEX(Usage!$G$2:$V$136,MATCH(LEFT(K$1,2)&amp;K314&amp;L314,Usage!$A$2:$A$136,0),MATCH(M291,Usage!$G$1:$V$1,0))/1000000</f>
        <v>0</v>
      </c>
      <c r="O314" s="36"/>
      <c r="P314" s="49" t="s">
        <v>93</v>
      </c>
      <c r="Q314" s="49" t="s">
        <v>95</v>
      </c>
      <c r="R314" s="56">
        <f>INDEX(Saturations!$G$2:$U$136,MATCH(LEFT(P$1,2)&amp;P314&amp;Q314,Saturations!$A$2:$A$136,0),MATCH(R291,Saturations!$G$1:$U$1,0))</f>
        <v>0</v>
      </c>
      <c r="S314" s="57">
        <f>INDEX(Usage!$G$2:$V$136,MATCH(LEFT(P$1,2)&amp;P314&amp;Q314,Usage!$A$2:$A$136,0),MATCH(R291,Usage!$G$1:$V$1,0))/1000000</f>
        <v>0</v>
      </c>
      <c r="T314" s="36"/>
      <c r="U314" s="49" t="s">
        <v>93</v>
      </c>
      <c r="V314" s="49" t="s">
        <v>95</v>
      </c>
      <c r="W314" s="56">
        <f>INDEX(Saturations!$G$2:$U$136,MATCH(LEFT(U$1,2)&amp;U314&amp;V314,Saturations!$A$2:$A$136,0),MATCH(W291,Saturations!$G$1:$U$1,0))</f>
        <v>0</v>
      </c>
      <c r="X314" s="57">
        <f>INDEX(Usage!$G$2:$V$136,MATCH(LEFT(U$1,2)&amp;U314&amp;V314,Usage!$A$2:$A$136,0),MATCH(W291,Usage!$G$1:$V$1,0))/1000000</f>
        <v>0</v>
      </c>
      <c r="Y314" s="36"/>
    </row>
    <row r="315" spans="1:25" x14ac:dyDescent="0.25">
      <c r="A315" s="49" t="s">
        <v>93</v>
      </c>
      <c r="B315" s="49" t="s">
        <v>96</v>
      </c>
      <c r="C315" s="56">
        <f>INDEX(Saturations!$G$2:$U$136,MATCH(LEFT(A$1,2)&amp;A315&amp;B315,Saturations!$A$2:$A$136,0),MATCH(C291,Saturations!$G$1:$U$1,0))</f>
        <v>1</v>
      </c>
      <c r="D315" s="57">
        <f>INDEX(Usage!$G$2:$V$136,MATCH(LEFT(A$1,2)&amp;A315&amp;B315,Usage!$A$2:$A$136,0),MATCH(C291,Usage!$G$1:$V$1,0))/1000000</f>
        <v>23.81563583968796</v>
      </c>
      <c r="E315" s="36"/>
      <c r="F315" s="49" t="s">
        <v>93</v>
      </c>
      <c r="G315" s="49" t="s">
        <v>96</v>
      </c>
      <c r="H315" s="56">
        <f>INDEX(Saturations!$G$2:$U$136,MATCH(LEFT(F$1,2)&amp;F315&amp;G315,Saturations!$A$2:$A$136,0),MATCH(H291,Saturations!$G$1:$U$1,0))</f>
        <v>1</v>
      </c>
      <c r="I315" s="57">
        <f>INDEX(Usage!$G$2:$V$136,MATCH(LEFT(F$1,2)&amp;F315&amp;G315,Usage!$A$2:$A$136,0),MATCH(H291,Usage!$G$1:$V$1,0))/1000000</f>
        <v>1.9547297931899561</v>
      </c>
      <c r="J315" s="36"/>
      <c r="K315" s="49" t="s">
        <v>93</v>
      </c>
      <c r="L315" s="49" t="s">
        <v>96</v>
      </c>
      <c r="M315" s="56">
        <f>INDEX(Saturations!$G$2:$U$136,MATCH(LEFT(K$1,2)&amp;K315&amp;L315,Saturations!$A$2:$A$136,0),MATCH(M291,Saturations!$G$1:$U$1,0))</f>
        <v>1</v>
      </c>
      <c r="N315" s="57">
        <f>INDEX(Usage!$G$2:$V$136,MATCH(LEFT(K$1,2)&amp;K315&amp;L315,Usage!$A$2:$A$136,0),MATCH(M291,Usage!$G$1:$V$1,0))/1000000</f>
        <v>3.8773030430810067</v>
      </c>
      <c r="O315" s="36"/>
      <c r="P315" s="49" t="s">
        <v>93</v>
      </c>
      <c r="Q315" s="49" t="s">
        <v>96</v>
      </c>
      <c r="R315" s="56">
        <f>INDEX(Saturations!$G$2:$U$136,MATCH(LEFT(P$1,2)&amp;P315&amp;Q315,Saturations!$A$2:$A$136,0),MATCH(R291,Saturations!$G$1:$U$1,0))</f>
        <v>1</v>
      </c>
      <c r="S315" s="57">
        <f>INDEX(Usage!$G$2:$V$136,MATCH(LEFT(P$1,2)&amp;P315&amp;Q315,Usage!$A$2:$A$136,0),MATCH(R291,Usage!$G$1:$V$1,0))/1000000</f>
        <v>1.57811118437724</v>
      </c>
      <c r="T315" s="36"/>
      <c r="U315" s="49" t="s">
        <v>93</v>
      </c>
      <c r="V315" s="49" t="s">
        <v>96</v>
      </c>
      <c r="W315" s="56">
        <f>INDEX(Saturations!$G$2:$U$136,MATCH(LEFT(U$1,2)&amp;U315&amp;V315,Saturations!$A$2:$A$136,0),MATCH(W291,Saturations!$G$1:$U$1,0))</f>
        <v>1</v>
      </c>
      <c r="X315" s="57">
        <f>INDEX(Usage!$G$2:$V$136,MATCH(LEFT(U$1,2)&amp;U315&amp;V315,Usage!$A$2:$A$136,0),MATCH(W291,Usage!$G$1:$V$1,0))/1000000</f>
        <v>0.30171817791273747</v>
      </c>
      <c r="Y315" s="36"/>
    </row>
    <row r="316" spans="1:25" x14ac:dyDescent="0.25">
      <c r="A316" s="49" t="s">
        <v>93</v>
      </c>
      <c r="B316" s="49" t="s">
        <v>97</v>
      </c>
      <c r="C316" s="56">
        <f>INDEX(Saturations!$G$2:$U$136,MATCH(LEFT(A$1,2)&amp;A316&amp;B316,Saturations!$A$2:$A$136,0),MATCH(C291,Saturations!$G$1:$U$1,0))</f>
        <v>0</v>
      </c>
      <c r="D316" s="57">
        <f>INDEX(Usage!$G$2:$V$136,MATCH(LEFT(A$1,2)&amp;A316&amp;B316,Usage!$A$2:$A$136,0),MATCH(C291,Usage!$G$1:$V$1,0))/1000000</f>
        <v>0</v>
      </c>
      <c r="E316" s="36"/>
      <c r="F316" s="49" t="s">
        <v>93</v>
      </c>
      <c r="G316" s="49" t="s">
        <v>97</v>
      </c>
      <c r="H316" s="56">
        <f>INDEX(Saturations!$G$2:$U$136,MATCH(LEFT(F$1,2)&amp;F316&amp;G316,Saturations!$A$2:$A$136,0),MATCH(H291,Saturations!$G$1:$U$1,0))</f>
        <v>0</v>
      </c>
      <c r="I316" s="57">
        <f>INDEX(Usage!$G$2:$V$136,MATCH(LEFT(F$1,2)&amp;F316&amp;G316,Usage!$A$2:$A$136,0),MATCH(H291,Usage!$G$1:$V$1,0))/1000000</f>
        <v>0</v>
      </c>
      <c r="J316" s="36"/>
      <c r="K316" s="49" t="s">
        <v>93</v>
      </c>
      <c r="L316" s="49" t="s">
        <v>97</v>
      </c>
      <c r="M316" s="56">
        <f>INDEX(Saturations!$G$2:$U$136,MATCH(LEFT(K$1,2)&amp;K316&amp;L316,Saturations!$A$2:$A$136,0),MATCH(M291,Saturations!$G$1:$U$1,0))</f>
        <v>0</v>
      </c>
      <c r="N316" s="57">
        <f>INDEX(Usage!$G$2:$V$136,MATCH(LEFT(K$1,2)&amp;K316&amp;L316,Usage!$A$2:$A$136,0),MATCH(M291,Usage!$G$1:$V$1,0))/1000000</f>
        <v>0</v>
      </c>
      <c r="O316" s="36"/>
      <c r="P316" s="49" t="s">
        <v>93</v>
      </c>
      <c r="Q316" s="49" t="s">
        <v>97</v>
      </c>
      <c r="R316" s="56">
        <f>INDEX(Saturations!$G$2:$U$136,MATCH(LEFT(P$1,2)&amp;P316&amp;Q316,Saturations!$A$2:$A$136,0),MATCH(R291,Saturations!$G$1:$U$1,0))</f>
        <v>0</v>
      </c>
      <c r="S316" s="57">
        <f>INDEX(Usage!$G$2:$V$136,MATCH(LEFT(P$1,2)&amp;P316&amp;Q316,Usage!$A$2:$A$136,0),MATCH(R291,Usage!$G$1:$V$1,0))/1000000</f>
        <v>0</v>
      </c>
      <c r="T316" s="36"/>
      <c r="U316" s="49" t="s">
        <v>93</v>
      </c>
      <c r="V316" s="49" t="s">
        <v>97</v>
      </c>
      <c r="W316" s="56">
        <f>INDEX(Saturations!$G$2:$U$136,MATCH(LEFT(U$1,2)&amp;U316&amp;V316,Saturations!$A$2:$A$136,0),MATCH(W291,Saturations!$G$1:$U$1,0))</f>
        <v>0</v>
      </c>
      <c r="X316" s="57">
        <f>INDEX(Usage!$G$2:$V$136,MATCH(LEFT(U$1,2)&amp;U316&amp;V316,Usage!$A$2:$A$136,0),MATCH(W291,Usage!$G$1:$V$1,0))/1000000</f>
        <v>0</v>
      </c>
      <c r="Y316" s="36"/>
    </row>
    <row r="317" spans="1:25" x14ac:dyDescent="0.25">
      <c r="A317" s="49" t="s">
        <v>93</v>
      </c>
      <c r="B317" s="49" t="s">
        <v>98</v>
      </c>
      <c r="C317" s="56">
        <f>INDEX(Saturations!$G$2:$U$136,MATCH(LEFT(A$1,2)&amp;A317&amp;B317,Saturations!$A$2:$A$136,0),MATCH(C291,Saturations!$G$1:$U$1,0))</f>
        <v>0</v>
      </c>
      <c r="D317" s="57">
        <f>INDEX(Usage!$G$2:$V$136,MATCH(LEFT(A$1,2)&amp;A317&amp;B317,Usage!$A$2:$A$136,0),MATCH(C291,Usage!$G$1:$V$1,0))/1000000</f>
        <v>0</v>
      </c>
      <c r="E317" s="36"/>
      <c r="F317" s="49" t="s">
        <v>93</v>
      </c>
      <c r="G317" s="49" t="s">
        <v>98</v>
      </c>
      <c r="H317" s="56">
        <f>INDEX(Saturations!$G$2:$U$136,MATCH(LEFT(F$1,2)&amp;F317&amp;G317,Saturations!$A$2:$A$136,0),MATCH(H291,Saturations!$G$1:$U$1,0))</f>
        <v>0</v>
      </c>
      <c r="I317" s="57">
        <f>INDEX(Usage!$G$2:$V$136,MATCH(LEFT(F$1,2)&amp;F317&amp;G317,Usage!$A$2:$A$136,0),MATCH(H291,Usage!$G$1:$V$1,0))/1000000</f>
        <v>0</v>
      </c>
      <c r="J317" s="36"/>
      <c r="K317" s="49" t="s">
        <v>93</v>
      </c>
      <c r="L317" s="49" t="s">
        <v>98</v>
      </c>
      <c r="M317" s="56">
        <f>INDEX(Saturations!$G$2:$U$136,MATCH(LEFT(K$1,2)&amp;K317&amp;L317,Saturations!$A$2:$A$136,0),MATCH(M291,Saturations!$G$1:$U$1,0))</f>
        <v>0</v>
      </c>
      <c r="N317" s="57">
        <f>INDEX(Usage!$G$2:$V$136,MATCH(LEFT(K$1,2)&amp;K317&amp;L317,Usage!$A$2:$A$136,0),MATCH(M291,Usage!$G$1:$V$1,0))/1000000</f>
        <v>0</v>
      </c>
      <c r="O317" s="36"/>
      <c r="P317" s="49" t="s">
        <v>93</v>
      </c>
      <c r="Q317" s="49" t="s">
        <v>98</v>
      </c>
      <c r="R317" s="56">
        <f>INDEX(Saturations!$G$2:$U$136,MATCH(LEFT(P$1,2)&amp;P317&amp;Q317,Saturations!$A$2:$A$136,0),MATCH(R291,Saturations!$G$1:$U$1,0))</f>
        <v>0</v>
      </c>
      <c r="S317" s="57">
        <f>INDEX(Usage!$G$2:$V$136,MATCH(LEFT(P$1,2)&amp;P317&amp;Q317,Usage!$A$2:$A$136,0),MATCH(R291,Usage!$G$1:$V$1,0))/1000000</f>
        <v>0</v>
      </c>
      <c r="T317" s="36"/>
      <c r="U317" s="49" t="s">
        <v>93</v>
      </c>
      <c r="V317" s="49" t="s">
        <v>98</v>
      </c>
      <c r="W317" s="56">
        <f>INDEX(Saturations!$G$2:$U$136,MATCH(LEFT(U$1,2)&amp;U317&amp;V317,Saturations!$A$2:$A$136,0),MATCH(W291,Saturations!$G$1:$U$1,0))</f>
        <v>0</v>
      </c>
      <c r="X317" s="57">
        <f>INDEX(Usage!$G$2:$V$136,MATCH(LEFT(U$1,2)&amp;U317&amp;V317,Usage!$A$2:$A$136,0),MATCH(W291,Usage!$G$1:$V$1,0))/1000000</f>
        <v>0</v>
      </c>
      <c r="Y317" s="36"/>
    </row>
    <row r="318" spans="1:25" x14ac:dyDescent="0.25">
      <c r="A318" s="49" t="s">
        <v>99</v>
      </c>
      <c r="B318" s="49" t="s">
        <v>3</v>
      </c>
      <c r="C318" s="56">
        <f>INDEX(Saturations!$G$2:$U$136,MATCH(LEFT(A$1,2)&amp;A318&amp;B318,Saturations!$A$2:$A$136,0),MATCH(C291,Saturations!$G$1:$U$1,0))</f>
        <v>0</v>
      </c>
      <c r="D318" s="57">
        <f>INDEX(Usage!$G$2:$V$136,MATCH(LEFT(A$1,2)&amp;A318&amp;B318,Usage!$A$2:$A$136,0),MATCH(C291,Usage!$G$1:$V$1,0))/1000000</f>
        <v>0</v>
      </c>
      <c r="E318" s="36"/>
      <c r="F318" s="49" t="s">
        <v>99</v>
      </c>
      <c r="G318" s="49" t="s">
        <v>3</v>
      </c>
      <c r="H318" s="56">
        <f>INDEX(Saturations!$G$2:$U$136,MATCH(LEFT(F$1,2)&amp;F318&amp;G318,Saturations!$A$2:$A$136,0),MATCH(H291,Saturations!$G$1:$U$1,0))</f>
        <v>0</v>
      </c>
      <c r="I318" s="57">
        <f>INDEX(Usage!$G$2:$V$136,MATCH(LEFT(F$1,2)&amp;F318&amp;G318,Usage!$A$2:$A$136,0),MATCH(H291,Usage!$G$1:$V$1,0))/1000000</f>
        <v>0</v>
      </c>
      <c r="J318" s="36"/>
      <c r="K318" s="49" t="s">
        <v>99</v>
      </c>
      <c r="L318" s="49" t="s">
        <v>3</v>
      </c>
      <c r="M318" s="56">
        <f>INDEX(Saturations!$G$2:$U$136,MATCH(LEFT(K$1,2)&amp;K318&amp;L318,Saturations!$A$2:$A$136,0),MATCH(M291,Saturations!$G$1:$U$1,0))</f>
        <v>0</v>
      </c>
      <c r="N318" s="57">
        <f>INDEX(Usage!$G$2:$V$136,MATCH(LEFT(K$1,2)&amp;K318&amp;L318,Usage!$A$2:$A$136,0),MATCH(M291,Usage!$G$1:$V$1,0))/1000000</f>
        <v>0</v>
      </c>
      <c r="O318" s="36"/>
      <c r="P318" s="49" t="s">
        <v>99</v>
      </c>
      <c r="Q318" s="49" t="s">
        <v>3</v>
      </c>
      <c r="R318" s="56">
        <f>INDEX(Saturations!$G$2:$U$136,MATCH(LEFT(P$1,2)&amp;P318&amp;Q318,Saturations!$A$2:$A$136,0),MATCH(R291,Saturations!$G$1:$U$1,0))</f>
        <v>0</v>
      </c>
      <c r="S318" s="57">
        <f>INDEX(Usage!$G$2:$V$136,MATCH(LEFT(P$1,2)&amp;P318&amp;Q318,Usage!$A$2:$A$136,0),MATCH(R291,Usage!$G$1:$V$1,0))/1000000</f>
        <v>0</v>
      </c>
      <c r="T318" s="36"/>
      <c r="U318" s="49" t="s">
        <v>99</v>
      </c>
      <c r="V318" s="49" t="s">
        <v>3</v>
      </c>
      <c r="W318" s="56">
        <f>INDEX(Saturations!$G$2:$U$136,MATCH(LEFT(U$1,2)&amp;U318&amp;V318,Saturations!$A$2:$A$136,0),MATCH(W291,Saturations!$G$1:$U$1,0))</f>
        <v>0</v>
      </c>
      <c r="X318" s="57">
        <f>INDEX(Usage!$G$2:$V$136,MATCH(LEFT(U$1,2)&amp;U318&amp;V318,Usage!$A$2:$A$136,0),MATCH(W291,Usage!$G$1:$V$1,0))/1000000</f>
        <v>0</v>
      </c>
      <c r="Y318" s="36"/>
    </row>
    <row r="319" spans="1:25" x14ac:dyDescent="0.25">
      <c r="A319" s="49" t="s">
        <v>99</v>
      </c>
      <c r="B319" s="49" t="s">
        <v>100</v>
      </c>
      <c r="C319" s="56">
        <f>INDEX(Saturations!$G$2:$U$136,MATCH(LEFT(A$1,2)&amp;A319&amp;B319,Saturations!$A$2:$A$136,0),MATCH(C291,Saturations!$G$1:$U$1,0))</f>
        <v>0</v>
      </c>
      <c r="D319" s="57">
        <f>INDEX(Usage!$G$2:$V$136,MATCH(LEFT(A$1,2)&amp;A319&amp;B319,Usage!$A$2:$A$136,0),MATCH(C291,Usage!$G$1:$V$1,0))/1000000</f>
        <v>0</v>
      </c>
      <c r="E319" s="36"/>
      <c r="F319" s="49" t="s">
        <v>99</v>
      </c>
      <c r="G319" s="49" t="s">
        <v>100</v>
      </c>
      <c r="H319" s="56">
        <f>INDEX(Saturations!$G$2:$U$136,MATCH(LEFT(F$1,2)&amp;F319&amp;G319,Saturations!$A$2:$A$136,0),MATCH(H291,Saturations!$G$1:$U$1,0))</f>
        <v>0</v>
      </c>
      <c r="I319" s="57">
        <f>INDEX(Usage!$G$2:$V$136,MATCH(LEFT(F$1,2)&amp;F319&amp;G319,Usage!$A$2:$A$136,0),MATCH(H291,Usage!$G$1:$V$1,0))/1000000</f>
        <v>0</v>
      </c>
      <c r="J319" s="36"/>
      <c r="K319" s="49" t="s">
        <v>99</v>
      </c>
      <c r="L319" s="49" t="s">
        <v>100</v>
      </c>
      <c r="M319" s="56">
        <f>INDEX(Saturations!$G$2:$U$136,MATCH(LEFT(K$1,2)&amp;K319&amp;L319,Saturations!$A$2:$A$136,0),MATCH(M291,Saturations!$G$1:$U$1,0))</f>
        <v>0</v>
      </c>
      <c r="N319" s="57">
        <f>INDEX(Usage!$G$2:$V$136,MATCH(LEFT(K$1,2)&amp;K319&amp;L319,Usage!$A$2:$A$136,0),MATCH(M291,Usage!$G$1:$V$1,0))/1000000</f>
        <v>0</v>
      </c>
      <c r="O319" s="36"/>
      <c r="P319" s="49" t="s">
        <v>99</v>
      </c>
      <c r="Q319" s="49" t="s">
        <v>100</v>
      </c>
      <c r="R319" s="56">
        <f>INDEX(Saturations!$G$2:$U$136,MATCH(LEFT(P$1,2)&amp;P319&amp;Q319,Saturations!$A$2:$A$136,0),MATCH(R291,Saturations!$G$1:$U$1,0))</f>
        <v>0</v>
      </c>
      <c r="S319" s="57">
        <f>INDEX(Usage!$G$2:$V$136,MATCH(LEFT(P$1,2)&amp;P319&amp;Q319,Usage!$A$2:$A$136,0),MATCH(R291,Usage!$G$1:$V$1,0))/1000000</f>
        <v>0</v>
      </c>
      <c r="T319" s="36"/>
      <c r="U319" s="49" t="s">
        <v>99</v>
      </c>
      <c r="V319" s="49" t="s">
        <v>100</v>
      </c>
      <c r="W319" s="56">
        <f>INDEX(Saturations!$G$2:$U$136,MATCH(LEFT(U$1,2)&amp;U319&amp;V319,Saturations!$A$2:$A$136,0),MATCH(W291,Saturations!$G$1:$U$1,0))</f>
        <v>0</v>
      </c>
      <c r="X319" s="57">
        <f>INDEX(Usage!$G$2:$V$136,MATCH(LEFT(U$1,2)&amp;U319&amp;V319,Usage!$A$2:$A$136,0),MATCH(W291,Usage!$G$1:$V$1,0))/1000000</f>
        <v>0</v>
      </c>
      <c r="Y319" s="36"/>
    </row>
    <row r="320" spans="1:25" x14ac:dyDescent="0.25">
      <c r="A320" s="49" t="s">
        <v>99</v>
      </c>
      <c r="B320" s="49" t="s">
        <v>101</v>
      </c>
      <c r="C320" s="56">
        <f>INDEX(Saturations!$G$2:$U$136,MATCH(LEFT(A$1,2)&amp;A320&amp;B320,Saturations!$A$2:$A$136,0),MATCH(C291,Saturations!$G$1:$U$1,0))</f>
        <v>0</v>
      </c>
      <c r="D320" s="57">
        <f>INDEX(Usage!$G$2:$V$136,MATCH(LEFT(A$1,2)&amp;A320&amp;B320,Usage!$A$2:$A$136,0),MATCH(C291,Usage!$G$1:$V$1,0))/1000000</f>
        <v>0</v>
      </c>
      <c r="E320" s="36"/>
      <c r="F320" s="49" t="s">
        <v>99</v>
      </c>
      <c r="G320" s="49" t="s">
        <v>101</v>
      </c>
      <c r="H320" s="56">
        <f>INDEX(Saturations!$G$2:$U$136,MATCH(LEFT(F$1,2)&amp;F320&amp;G320,Saturations!$A$2:$A$136,0),MATCH(H291,Saturations!$G$1:$U$1,0))</f>
        <v>0</v>
      </c>
      <c r="I320" s="57">
        <f>INDEX(Usage!$G$2:$V$136,MATCH(LEFT(F$1,2)&amp;F320&amp;G320,Usage!$A$2:$A$136,0),MATCH(H291,Usage!$G$1:$V$1,0))/1000000</f>
        <v>0</v>
      </c>
      <c r="J320" s="36"/>
      <c r="K320" s="49" t="s">
        <v>99</v>
      </c>
      <c r="L320" s="49" t="s">
        <v>101</v>
      </c>
      <c r="M320" s="56">
        <f>INDEX(Saturations!$G$2:$U$136,MATCH(LEFT(K$1,2)&amp;K320&amp;L320,Saturations!$A$2:$A$136,0),MATCH(M291,Saturations!$G$1:$U$1,0))</f>
        <v>0</v>
      </c>
      <c r="N320" s="57">
        <f>INDEX(Usage!$G$2:$V$136,MATCH(LEFT(K$1,2)&amp;K320&amp;L320,Usage!$A$2:$A$136,0),MATCH(M291,Usage!$G$1:$V$1,0))/1000000</f>
        <v>0</v>
      </c>
      <c r="O320" s="36"/>
      <c r="P320" s="49" t="s">
        <v>99</v>
      </c>
      <c r="Q320" s="49" t="s">
        <v>101</v>
      </c>
      <c r="R320" s="56">
        <f>INDEX(Saturations!$G$2:$U$136,MATCH(LEFT(P$1,2)&amp;P320&amp;Q320,Saturations!$A$2:$A$136,0),MATCH(R291,Saturations!$G$1:$U$1,0))</f>
        <v>0</v>
      </c>
      <c r="S320" s="57">
        <f>INDEX(Usage!$G$2:$V$136,MATCH(LEFT(P$1,2)&amp;P320&amp;Q320,Usage!$A$2:$A$136,0),MATCH(R291,Usage!$G$1:$V$1,0))/1000000</f>
        <v>0</v>
      </c>
      <c r="T320" s="36"/>
      <c r="U320" s="49" t="s">
        <v>99</v>
      </c>
      <c r="V320" s="49" t="s">
        <v>101</v>
      </c>
      <c r="W320" s="56">
        <f>INDEX(Saturations!$G$2:$U$136,MATCH(LEFT(U$1,2)&amp;U320&amp;V320,Saturations!$A$2:$A$136,0),MATCH(W291,Saturations!$G$1:$U$1,0))</f>
        <v>0</v>
      </c>
      <c r="X320" s="57">
        <f>INDEX(Usage!$G$2:$V$136,MATCH(LEFT(U$1,2)&amp;U320&amp;V320,Usage!$A$2:$A$136,0),MATCH(W291,Usage!$G$1:$V$1,0))/1000000</f>
        <v>0</v>
      </c>
      <c r="Y320" s="36"/>
    </row>
    <row r="321" spans="1:25" x14ac:dyDescent="0.25">
      <c r="A321" s="49" t="s">
        <v>99</v>
      </c>
      <c r="B321" s="49" t="s">
        <v>102</v>
      </c>
      <c r="C321" s="56">
        <f>INDEX(Saturations!$G$2:$U$136,MATCH(LEFT(A$1,2)&amp;A321&amp;B321,Saturations!$A$2:$A$136,0),MATCH(C291,Saturations!$G$1:$U$1,0))</f>
        <v>0</v>
      </c>
      <c r="D321" s="57">
        <f>INDEX(Usage!$G$2:$V$136,MATCH(LEFT(A$1,2)&amp;A321&amp;B321,Usage!$A$2:$A$136,0),MATCH(C291,Usage!$G$1:$V$1,0))/1000000</f>
        <v>0</v>
      </c>
      <c r="E321" s="36"/>
      <c r="F321" s="49" t="s">
        <v>99</v>
      </c>
      <c r="G321" s="49" t="s">
        <v>102</v>
      </c>
      <c r="H321" s="56">
        <f>INDEX(Saturations!$G$2:$U$136,MATCH(LEFT(F$1,2)&amp;F321&amp;G321,Saturations!$A$2:$A$136,0),MATCH(H291,Saturations!$G$1:$U$1,0))</f>
        <v>0</v>
      </c>
      <c r="I321" s="57">
        <f>INDEX(Usage!$G$2:$V$136,MATCH(LEFT(F$1,2)&amp;F321&amp;G321,Usage!$A$2:$A$136,0),MATCH(H291,Usage!$G$1:$V$1,0))/1000000</f>
        <v>0</v>
      </c>
      <c r="J321" s="36"/>
      <c r="K321" s="49" t="s">
        <v>99</v>
      </c>
      <c r="L321" s="49" t="s">
        <v>102</v>
      </c>
      <c r="M321" s="56">
        <f>INDEX(Saturations!$G$2:$U$136,MATCH(LEFT(K$1,2)&amp;K321&amp;L321,Saturations!$A$2:$A$136,0),MATCH(M291,Saturations!$G$1:$U$1,0))</f>
        <v>0</v>
      </c>
      <c r="N321" s="57">
        <f>INDEX(Usage!$G$2:$V$136,MATCH(LEFT(K$1,2)&amp;K321&amp;L321,Usage!$A$2:$A$136,0),MATCH(M291,Usage!$G$1:$V$1,0))/1000000</f>
        <v>0</v>
      </c>
      <c r="O321" s="36"/>
      <c r="P321" s="49" t="s">
        <v>99</v>
      </c>
      <c r="Q321" s="49" t="s">
        <v>102</v>
      </c>
      <c r="R321" s="56">
        <f>INDEX(Saturations!$G$2:$U$136,MATCH(LEFT(P$1,2)&amp;P321&amp;Q321,Saturations!$A$2:$A$136,0),MATCH(R291,Saturations!$G$1:$U$1,0))</f>
        <v>0</v>
      </c>
      <c r="S321" s="57">
        <f>INDEX(Usage!$G$2:$V$136,MATCH(LEFT(P$1,2)&amp;P321&amp;Q321,Usage!$A$2:$A$136,0),MATCH(R291,Usage!$G$1:$V$1,0))/1000000</f>
        <v>0</v>
      </c>
      <c r="T321" s="36"/>
      <c r="U321" s="49" t="s">
        <v>99</v>
      </c>
      <c r="V321" s="49" t="s">
        <v>102</v>
      </c>
      <c r="W321" s="56">
        <f>INDEX(Saturations!$G$2:$U$136,MATCH(LEFT(U$1,2)&amp;U321&amp;V321,Saturations!$A$2:$A$136,0),MATCH(W291,Saturations!$G$1:$U$1,0))</f>
        <v>0</v>
      </c>
      <c r="X321" s="57">
        <f>INDEX(Usage!$G$2:$V$136,MATCH(LEFT(U$1,2)&amp;U321&amp;V321,Usage!$A$2:$A$136,0),MATCH(W291,Usage!$G$1:$V$1,0))/1000000</f>
        <v>0</v>
      </c>
      <c r="Y321" s="36"/>
    </row>
    <row r="322" spans="1:25" x14ac:dyDescent="0.25">
      <c r="A322" s="49" t="s">
        <v>99</v>
      </c>
      <c r="B322" s="49" t="s">
        <v>6</v>
      </c>
      <c r="C322" s="56">
        <f>INDEX(Saturations!$G$2:$U$136,MATCH(LEFT(A$1,2)&amp;A322&amp;B322,Saturations!$A$2:$A$136,0),MATCH(C291,Saturations!$G$1:$U$1,0))</f>
        <v>0</v>
      </c>
      <c r="D322" s="57">
        <f>INDEX(Usage!$G$2:$V$136,MATCH(LEFT(A$1,2)&amp;A322&amp;B322,Usage!$A$2:$A$136,0),MATCH(C291,Usage!$G$1:$V$1,0))/1000000</f>
        <v>0</v>
      </c>
      <c r="E322" s="36"/>
      <c r="F322" s="49" t="s">
        <v>99</v>
      </c>
      <c r="G322" s="49" t="s">
        <v>6</v>
      </c>
      <c r="H322" s="56">
        <f>INDEX(Saturations!$G$2:$U$136,MATCH(LEFT(F$1,2)&amp;F322&amp;G322,Saturations!$A$2:$A$136,0),MATCH(H291,Saturations!$G$1:$U$1,0))</f>
        <v>0</v>
      </c>
      <c r="I322" s="57">
        <f>INDEX(Usage!$G$2:$V$136,MATCH(LEFT(F$1,2)&amp;F322&amp;G322,Usage!$A$2:$A$136,0),MATCH(H291,Usage!$G$1:$V$1,0))/1000000</f>
        <v>0</v>
      </c>
      <c r="J322" s="36"/>
      <c r="K322" s="49" t="s">
        <v>99</v>
      </c>
      <c r="L322" s="49" t="s">
        <v>6</v>
      </c>
      <c r="M322" s="56">
        <f>INDEX(Saturations!$G$2:$U$136,MATCH(LEFT(K$1,2)&amp;K322&amp;L322,Saturations!$A$2:$A$136,0),MATCH(M291,Saturations!$G$1:$U$1,0))</f>
        <v>0</v>
      </c>
      <c r="N322" s="57">
        <f>INDEX(Usage!$G$2:$V$136,MATCH(LEFT(K$1,2)&amp;K322&amp;L322,Usage!$A$2:$A$136,0),MATCH(M291,Usage!$G$1:$V$1,0))/1000000</f>
        <v>0</v>
      </c>
      <c r="O322" s="36"/>
      <c r="P322" s="49" t="s">
        <v>99</v>
      </c>
      <c r="Q322" s="49" t="s">
        <v>6</v>
      </c>
      <c r="R322" s="56">
        <f>INDEX(Saturations!$G$2:$U$136,MATCH(LEFT(P$1,2)&amp;P322&amp;Q322,Saturations!$A$2:$A$136,0),MATCH(R291,Saturations!$G$1:$U$1,0))</f>
        <v>0</v>
      </c>
      <c r="S322" s="57">
        <f>INDEX(Usage!$G$2:$V$136,MATCH(LEFT(P$1,2)&amp;P322&amp;Q322,Usage!$A$2:$A$136,0),MATCH(R291,Usage!$G$1:$V$1,0))/1000000</f>
        <v>0</v>
      </c>
      <c r="T322" s="36"/>
      <c r="U322" s="49" t="s">
        <v>99</v>
      </c>
      <c r="V322" s="49" t="s">
        <v>6</v>
      </c>
      <c r="W322" s="56">
        <f>INDEX(Saturations!$G$2:$U$136,MATCH(LEFT(U$1,2)&amp;U322&amp;V322,Saturations!$A$2:$A$136,0),MATCH(W291,Saturations!$G$1:$U$1,0))</f>
        <v>0</v>
      </c>
      <c r="X322" s="57">
        <f>INDEX(Usage!$G$2:$V$136,MATCH(LEFT(U$1,2)&amp;U322&amp;V322,Usage!$A$2:$A$136,0),MATCH(W291,Usage!$G$1:$V$1,0))/1000000</f>
        <v>0</v>
      </c>
      <c r="Y322" s="36"/>
    </row>
    <row r="323" spans="1:25" ht="14.4" thickBot="1" x14ac:dyDescent="0.3">
      <c r="A323" s="49" t="s">
        <v>91</v>
      </c>
      <c r="B323" s="49" t="s">
        <v>91</v>
      </c>
      <c r="C323" s="56">
        <f>INDEX(Saturations!$G$2:$U$136,MATCH(LEFT(A$1,2)&amp;A323&amp;B323,Saturations!$A$2:$A$136,0),MATCH(C291,Saturations!$G$1:$U$1,0))</f>
        <v>1</v>
      </c>
      <c r="D323" s="57">
        <f>INDEX(Usage!$G$2:$V$136,MATCH(LEFT(A$1,2)&amp;A323&amp;B323,Usage!$A$2:$A$136,0),MATCH(C291,Usage!$G$1:$V$1,0))/1000000</f>
        <v>11.907817919843994</v>
      </c>
      <c r="E323" s="36"/>
      <c r="F323" s="49" t="s">
        <v>91</v>
      </c>
      <c r="G323" s="49" t="s">
        <v>91</v>
      </c>
      <c r="H323" s="56">
        <f>INDEX(Saturations!$G$2:$U$136,MATCH(LEFT(F$1,2)&amp;F323&amp;G323,Saturations!$A$2:$A$136,0),MATCH(H291,Saturations!$G$1:$U$1,0))</f>
        <v>1</v>
      </c>
      <c r="I323" s="57">
        <f>INDEX(Usage!$G$2:$V$136,MATCH(LEFT(F$1,2)&amp;F323&amp;G323,Usage!$A$2:$A$136,0),MATCH(H291,Usage!$G$1:$V$1,0))/1000000</f>
        <v>0.97736489659497905</v>
      </c>
      <c r="J323" s="36"/>
      <c r="K323" s="49" t="s">
        <v>91</v>
      </c>
      <c r="L323" s="49" t="s">
        <v>91</v>
      </c>
      <c r="M323" s="56">
        <f>INDEX(Saturations!$G$2:$U$136,MATCH(LEFT(K$1,2)&amp;K323&amp;L323,Saturations!$A$2:$A$136,0),MATCH(M291,Saturations!$G$1:$U$1,0))</f>
        <v>1</v>
      </c>
      <c r="N323" s="57">
        <f>INDEX(Usage!$G$2:$V$136,MATCH(LEFT(K$1,2)&amp;K323&amp;L323,Usage!$A$2:$A$136,0),MATCH(M291,Usage!$G$1:$V$1,0))/1000000</f>
        <v>1.9386515215405051</v>
      </c>
      <c r="O323" s="36"/>
      <c r="P323" s="49" t="s">
        <v>91</v>
      </c>
      <c r="Q323" s="49" t="s">
        <v>91</v>
      </c>
      <c r="R323" s="56">
        <f>INDEX(Saturations!$G$2:$U$136,MATCH(LEFT(P$1,2)&amp;P323&amp;Q323,Saturations!$A$2:$A$136,0),MATCH(R291,Saturations!$G$1:$U$1,0))</f>
        <v>1</v>
      </c>
      <c r="S323" s="57">
        <f>INDEX(Usage!$G$2:$V$136,MATCH(LEFT(P$1,2)&amp;P323&amp;Q323,Usage!$A$2:$A$136,0),MATCH(R291,Usage!$G$1:$V$1,0))/1000000</f>
        <v>0.78905559218862087</v>
      </c>
      <c r="T323" s="36"/>
      <c r="U323" s="49" t="s">
        <v>91</v>
      </c>
      <c r="V323" s="49" t="s">
        <v>91</v>
      </c>
      <c r="W323" s="56">
        <f>INDEX(Saturations!$G$2:$U$136,MATCH(LEFT(U$1,2)&amp;U323&amp;V323,Saturations!$A$2:$A$136,0),MATCH(W291,Saturations!$G$1:$U$1,0))</f>
        <v>1</v>
      </c>
      <c r="X323" s="57">
        <f>INDEX(Usage!$G$2:$V$136,MATCH(LEFT(U$1,2)&amp;U323&amp;V323,Usage!$A$2:$A$136,0),MATCH(W291,Usage!$G$1:$V$1,0))/1000000</f>
        <v>0.1508590889563689</v>
      </c>
      <c r="Y323" s="36"/>
    </row>
    <row r="324" spans="1:25" ht="15" thickTop="1" thickBot="1" x14ac:dyDescent="0.3">
      <c r="A324" s="47" t="s">
        <v>7</v>
      </c>
      <c r="B324" s="47"/>
      <c r="C324" s="47"/>
      <c r="D324" s="48">
        <f>SUM(D296:D323)</f>
        <v>198.46363199739972</v>
      </c>
      <c r="E324" s="36"/>
      <c r="F324" s="47" t="s">
        <v>7</v>
      </c>
      <c r="G324" s="47"/>
      <c r="H324" s="47"/>
      <c r="I324" s="48">
        <f>SUM(I296:I323)</f>
        <v>16.289414943249636</v>
      </c>
      <c r="J324" s="36"/>
      <c r="K324" s="47" t="s">
        <v>7</v>
      </c>
      <c r="L324" s="47"/>
      <c r="M324" s="47"/>
      <c r="N324" s="48">
        <f>SUM(N296:N323)</f>
        <v>32.310858692341725</v>
      </c>
      <c r="O324" s="36"/>
      <c r="P324" s="47" t="s">
        <v>7</v>
      </c>
      <c r="Q324" s="47"/>
      <c r="R324" s="47"/>
      <c r="S324" s="48">
        <f>SUM(S296:S323)</f>
        <v>13.150926536477003</v>
      </c>
      <c r="T324" s="36"/>
      <c r="U324" s="47" t="s">
        <v>7</v>
      </c>
      <c r="V324" s="47"/>
      <c r="W324" s="47"/>
      <c r="X324" s="48">
        <f>SUM(X296:X323)</f>
        <v>2.5143181492728126</v>
      </c>
      <c r="Y324" s="36"/>
    </row>
    <row r="325" spans="1:25" ht="14.4" thickTop="1" x14ac:dyDescent="0.25">
      <c r="E325" s="36"/>
      <c r="J325" s="36"/>
      <c r="O325" s="36"/>
      <c r="T325" s="36"/>
      <c r="Y325" s="36"/>
    </row>
    <row r="326" spans="1:25" ht="15.6" thickBot="1" x14ac:dyDescent="0.3">
      <c r="A326" s="80" t="s">
        <v>107</v>
      </c>
      <c r="B326" s="80"/>
      <c r="C326" s="80"/>
      <c r="D326" s="80"/>
      <c r="E326" s="36"/>
      <c r="F326" s="80" t="s">
        <v>107</v>
      </c>
      <c r="G326" s="80"/>
      <c r="H326" s="80"/>
      <c r="I326" s="80"/>
      <c r="J326" s="36"/>
      <c r="K326" s="80" t="s">
        <v>107</v>
      </c>
      <c r="L326" s="80"/>
      <c r="M326" s="80"/>
      <c r="N326" s="80"/>
      <c r="O326" s="36"/>
      <c r="P326" s="80" t="s">
        <v>107</v>
      </c>
      <c r="Q326" s="80"/>
      <c r="R326" s="80"/>
      <c r="S326" s="80"/>
      <c r="T326" s="36"/>
      <c r="U326" s="80" t="s">
        <v>107</v>
      </c>
      <c r="V326" s="80"/>
      <c r="W326" s="80"/>
      <c r="X326" s="80"/>
      <c r="Y326" s="36"/>
    </row>
    <row r="327" spans="1:25" ht="14.4" thickTop="1" x14ac:dyDescent="0.25">
      <c r="A327" s="49"/>
      <c r="B327" s="50"/>
      <c r="C327" s="51" t="s">
        <v>17</v>
      </c>
      <c r="D327" s="49"/>
      <c r="E327" s="36"/>
      <c r="F327" s="49"/>
      <c r="G327" s="50"/>
      <c r="H327" s="51" t="s">
        <v>17</v>
      </c>
      <c r="I327" s="49"/>
      <c r="J327" s="36"/>
      <c r="K327" s="49"/>
      <c r="L327" s="50"/>
      <c r="M327" s="51" t="s">
        <v>17</v>
      </c>
      <c r="N327" s="49"/>
      <c r="O327" s="36"/>
      <c r="P327" s="49"/>
      <c r="Q327" s="50"/>
      <c r="R327" s="51" t="s">
        <v>17</v>
      </c>
      <c r="S327" s="49"/>
      <c r="T327" s="36"/>
      <c r="U327" s="49"/>
      <c r="V327" s="50"/>
      <c r="W327" s="51" t="s">
        <v>17</v>
      </c>
      <c r="X327" s="49"/>
      <c r="Y327" s="36"/>
    </row>
    <row r="328" spans="1:25" x14ac:dyDescent="0.25">
      <c r="A328" s="49"/>
      <c r="B328" s="53" t="s">
        <v>72</v>
      </c>
      <c r="C328" s="54">
        <f>INDEX('Control Totals'!$F$2:$F$76,MATCH(LEFT(A$1,2)&amp;"_"&amp;C327,'Control Totals'!$B$2:$B$76,0))</f>
        <v>784.03462853742053</v>
      </c>
      <c r="D328" s="49"/>
      <c r="E328" s="36"/>
      <c r="F328" s="49"/>
      <c r="G328" s="53" t="s">
        <v>72</v>
      </c>
      <c r="H328" s="54">
        <f>INDEX('Control Totals'!$F$2:$F$76,MATCH(LEFT(F$1,2)&amp;"_"&amp;H327,'Control Totals'!$B$2:$B$76,0))</f>
        <v>0.55045730385112646</v>
      </c>
      <c r="I328" s="49"/>
      <c r="J328" s="36"/>
      <c r="K328" s="49"/>
      <c r="L328" s="53" t="s">
        <v>72</v>
      </c>
      <c r="M328" s="54">
        <f>INDEX('Control Totals'!$F$2:$F$76,MATCH(LEFT(K$1,2)&amp;"_"&amp;M327,'Control Totals'!$B$2:$B$76,0))</f>
        <v>475.13897678535693</v>
      </c>
      <c r="N328" s="49"/>
      <c r="O328" s="36"/>
      <c r="P328" s="49"/>
      <c r="Q328" s="53" t="s">
        <v>72</v>
      </c>
      <c r="R328" s="54">
        <f>INDEX('Control Totals'!$F$2:$F$76,MATCH(LEFT(P$1,2)&amp;"_"&amp;R327,'Control Totals'!$B$2:$B$76,0))</f>
        <v>52.112905975784521</v>
      </c>
      <c r="S328" s="49"/>
      <c r="T328" s="36"/>
      <c r="U328" s="49"/>
      <c r="V328" s="53" t="s">
        <v>72</v>
      </c>
      <c r="W328" s="54">
        <f>INDEX('Control Totals'!$F$2:$F$76,MATCH(LEFT(U$1,2)&amp;"_"&amp;W327,'Control Totals'!$B$2:$B$76,0))</f>
        <v>0.2039171337943915</v>
      </c>
      <c r="X328" s="49"/>
      <c r="Y328" s="36"/>
    </row>
    <row r="329" spans="1:25" x14ac:dyDescent="0.25">
      <c r="A329" s="49"/>
      <c r="B329" s="52"/>
      <c r="C329" s="55"/>
      <c r="D329" s="49"/>
      <c r="E329" s="36"/>
      <c r="F329" s="49"/>
      <c r="G329" s="52"/>
      <c r="H329" s="55"/>
      <c r="I329" s="49"/>
      <c r="J329" s="36"/>
      <c r="K329" s="49"/>
      <c r="L329" s="52"/>
      <c r="M329" s="55"/>
      <c r="N329" s="49"/>
      <c r="O329" s="36"/>
      <c r="P329" s="49"/>
      <c r="Q329" s="52"/>
      <c r="R329" s="55"/>
      <c r="S329" s="49"/>
      <c r="T329" s="36"/>
      <c r="U329" s="49"/>
      <c r="V329" s="52"/>
      <c r="W329" s="55"/>
      <c r="X329" s="49"/>
      <c r="Y329" s="36"/>
    </row>
    <row r="330" spans="1:25" ht="14.4" thickBot="1" x14ac:dyDescent="0.3">
      <c r="A330" s="81" t="s">
        <v>92</v>
      </c>
      <c r="B330" s="81"/>
      <c r="C330" s="81"/>
      <c r="D330" s="81"/>
      <c r="E330" s="36"/>
      <c r="F330" s="81" t="s">
        <v>92</v>
      </c>
      <c r="G330" s="81"/>
      <c r="H330" s="81"/>
      <c r="I330" s="81"/>
      <c r="J330" s="36"/>
      <c r="K330" s="81" t="s">
        <v>92</v>
      </c>
      <c r="L330" s="81"/>
      <c r="M330" s="81"/>
      <c r="N330" s="81"/>
      <c r="O330" s="36"/>
      <c r="P330" s="81" t="s">
        <v>92</v>
      </c>
      <c r="Q330" s="81"/>
      <c r="R330" s="81"/>
      <c r="S330" s="81"/>
      <c r="T330" s="36"/>
      <c r="U330" s="81" t="s">
        <v>92</v>
      </c>
      <c r="V330" s="81"/>
      <c r="W330" s="81"/>
      <c r="X330" s="81"/>
      <c r="Y330" s="36"/>
    </row>
    <row r="331" spans="1:25" ht="14.4" thickTop="1" x14ac:dyDescent="0.25">
      <c r="A331" s="82" t="s">
        <v>32</v>
      </c>
      <c r="B331" s="83" t="s">
        <v>51</v>
      </c>
      <c r="C331" s="83" t="s">
        <v>73</v>
      </c>
      <c r="D331" s="41" t="s">
        <v>74</v>
      </c>
      <c r="E331" s="36"/>
      <c r="F331" s="82" t="s">
        <v>32</v>
      </c>
      <c r="G331" s="83" t="s">
        <v>51</v>
      </c>
      <c r="H331" s="83" t="s">
        <v>73</v>
      </c>
      <c r="I331" s="41" t="s">
        <v>74</v>
      </c>
      <c r="J331" s="36"/>
      <c r="K331" s="82" t="s">
        <v>32</v>
      </c>
      <c r="L331" s="83" t="s">
        <v>51</v>
      </c>
      <c r="M331" s="83" t="s">
        <v>73</v>
      </c>
      <c r="N331" s="41" t="s">
        <v>74</v>
      </c>
      <c r="O331" s="36"/>
      <c r="P331" s="82" t="s">
        <v>32</v>
      </c>
      <c r="Q331" s="83" t="s">
        <v>51</v>
      </c>
      <c r="R331" s="83" t="s">
        <v>73</v>
      </c>
      <c r="S331" s="41" t="s">
        <v>74</v>
      </c>
      <c r="T331" s="36"/>
      <c r="U331" s="82" t="s">
        <v>32</v>
      </c>
      <c r="V331" s="83" t="s">
        <v>51</v>
      </c>
      <c r="W331" s="83" t="s">
        <v>73</v>
      </c>
      <c r="X331" s="41" t="s">
        <v>74</v>
      </c>
      <c r="Y331" s="36"/>
    </row>
    <row r="332" spans="1:25" ht="14.4" thickBot="1" x14ac:dyDescent="0.3">
      <c r="A332" s="81"/>
      <c r="B332" s="84"/>
      <c r="C332" s="84"/>
      <c r="D332" s="42" t="s">
        <v>75</v>
      </c>
      <c r="E332" s="36"/>
      <c r="F332" s="81"/>
      <c r="G332" s="84"/>
      <c r="H332" s="84"/>
      <c r="I332" s="42" t="s">
        <v>75</v>
      </c>
      <c r="J332" s="36"/>
      <c r="K332" s="81"/>
      <c r="L332" s="84"/>
      <c r="M332" s="84"/>
      <c r="N332" s="42" t="s">
        <v>75</v>
      </c>
      <c r="O332" s="36"/>
      <c r="P332" s="81"/>
      <c r="Q332" s="84"/>
      <c r="R332" s="84"/>
      <c r="S332" s="42" t="s">
        <v>75</v>
      </c>
      <c r="T332" s="36"/>
      <c r="U332" s="81"/>
      <c r="V332" s="84"/>
      <c r="W332" s="84"/>
      <c r="X332" s="42" t="s">
        <v>75</v>
      </c>
      <c r="Y332" s="36"/>
    </row>
    <row r="333" spans="1:25" ht="14.4" thickTop="1" x14ac:dyDescent="0.25">
      <c r="A333" s="49" t="s">
        <v>76</v>
      </c>
      <c r="B333" s="49" t="s">
        <v>77</v>
      </c>
      <c r="C333" s="56">
        <f>INDEX(Saturations!$G$2:$U$136,MATCH(LEFT(A$1,2)&amp;A333&amp;B333,Saturations!$A$2:$A$136,0),MATCH(C327,Saturations!$G$1:$U$1,0))</f>
        <v>2.5000000000000001E-2</v>
      </c>
      <c r="D333" s="57">
        <f>INDEX(Usage!$G$2:$V$136,MATCH(LEFT(A$1,2)&amp;A333&amp;B333,Usage!$A$2:$A$136,0),MATCH(C327,Usage!$G$1:$V$1,0))/1000000</f>
        <v>1.6340062306621812</v>
      </c>
      <c r="E333" s="36"/>
      <c r="F333" s="49" t="s">
        <v>76</v>
      </c>
      <c r="G333" s="49" t="s">
        <v>77</v>
      </c>
      <c r="H333" s="56">
        <f>INDEX(Saturations!$G$2:$U$136,MATCH(LEFT(F$1,2)&amp;F333&amp;G333,Saturations!$A$2:$A$136,0),MATCH(H327,Saturations!$G$1:$U$1,0))</f>
        <v>2.5000000000000001E-2</v>
      </c>
      <c r="I333" s="57">
        <f>INDEX(Usage!$G$2:$V$136,MATCH(LEFT(F$1,2)&amp;F333&amp;G333,Usage!$A$2:$A$136,0),MATCH(H327,Usage!$G$1:$V$1,0))/1000000</f>
        <v>8.5737882261481329E-4</v>
      </c>
      <c r="J333" s="36"/>
      <c r="K333" s="49" t="s">
        <v>76</v>
      </c>
      <c r="L333" s="49" t="s">
        <v>77</v>
      </c>
      <c r="M333" s="56">
        <f>INDEX(Saturations!$G$2:$U$136,MATCH(LEFT(K$1,2)&amp;K333&amp;L333,Saturations!$A$2:$A$136,0),MATCH(M327,Saturations!$G$1:$U$1,0))</f>
        <v>2.5000000000000001E-2</v>
      </c>
      <c r="N333" s="57">
        <f>INDEX(Usage!$G$2:$V$136,MATCH(LEFT(K$1,2)&amp;K333&amp;L333,Usage!$A$2:$A$136,0),MATCH(M327,Usage!$G$1:$V$1,0))/1000000</f>
        <v>1.5639400027636807</v>
      </c>
      <c r="O333" s="36"/>
      <c r="P333" s="49" t="s">
        <v>76</v>
      </c>
      <c r="Q333" s="49" t="s">
        <v>77</v>
      </c>
      <c r="R333" s="56">
        <f>INDEX(Saturations!$G$2:$U$136,MATCH(LEFT(P$1,2)&amp;P333&amp;Q333,Saturations!$A$2:$A$136,0),MATCH(R327,Saturations!$G$1:$U$1,0))</f>
        <v>2.5000000000000001E-2</v>
      </c>
      <c r="S333" s="57">
        <f>INDEX(Usage!$G$2:$V$136,MATCH(LEFT(P$1,2)&amp;P333&amp;Q333,Usage!$A$2:$A$136,0),MATCH(R327,Usage!$G$1:$V$1,0))/1000000</f>
        <v>8.5059099266699287E-2</v>
      </c>
      <c r="T333" s="36"/>
      <c r="U333" s="49" t="s">
        <v>76</v>
      </c>
      <c r="V333" s="49" t="s">
        <v>77</v>
      </c>
      <c r="W333" s="56">
        <f>INDEX(Saturations!$G$2:$U$136,MATCH(LEFT(U$1,2)&amp;U333&amp;V333,Saturations!$A$2:$A$136,0),MATCH(W327,Saturations!$G$1:$U$1,0))</f>
        <v>2.5000000000000001E-2</v>
      </c>
      <c r="X333" s="57">
        <f>INDEX(Usage!$G$2:$V$136,MATCH(LEFT(U$1,2)&amp;U333&amp;V333,Usage!$A$2:$A$136,0),MATCH(W327,Usage!$G$1:$V$1,0))/1000000</f>
        <v>2.940825669161742E-4</v>
      </c>
      <c r="Y333" s="36"/>
    </row>
    <row r="334" spans="1:25" x14ac:dyDescent="0.25">
      <c r="A334" s="49" t="s">
        <v>76</v>
      </c>
      <c r="B334" s="49" t="s">
        <v>78</v>
      </c>
      <c r="C334" s="56">
        <f>INDEX(Saturations!$G$2:$U$136,MATCH(LEFT(A$1,2)&amp;A334&amp;B334,Saturations!$A$2:$A$136,0),MATCH(C327,Saturations!$G$1:$U$1,0))</f>
        <v>2.5000000000000001E-2</v>
      </c>
      <c r="D334" s="57">
        <f>INDEX(Usage!$G$2:$V$136,MATCH(LEFT(A$1,2)&amp;A334&amp;B334,Usage!$A$2:$A$136,0),MATCH(C327,Usage!$G$1:$V$1,0))/1000000</f>
        <v>1.6452369904995705</v>
      </c>
      <c r="E334" s="36"/>
      <c r="F334" s="49" t="s">
        <v>76</v>
      </c>
      <c r="G334" s="49" t="s">
        <v>78</v>
      </c>
      <c r="H334" s="56">
        <f>INDEX(Saturations!$G$2:$U$136,MATCH(LEFT(F$1,2)&amp;F334&amp;G334,Saturations!$A$2:$A$136,0),MATCH(H327,Saturations!$G$1:$U$1,0))</f>
        <v>2.5000000000000001E-2</v>
      </c>
      <c r="I334" s="57">
        <f>INDEX(Usage!$G$2:$V$136,MATCH(LEFT(F$1,2)&amp;F334&amp;G334,Usage!$A$2:$A$136,0),MATCH(H327,Usage!$G$1:$V$1,0))/1000000</f>
        <v>9.9321703309432699E-4</v>
      </c>
      <c r="J334" s="36"/>
      <c r="K334" s="49" t="s">
        <v>76</v>
      </c>
      <c r="L334" s="49" t="s">
        <v>78</v>
      </c>
      <c r="M334" s="56">
        <f>INDEX(Saturations!$G$2:$U$136,MATCH(LEFT(K$1,2)&amp;K334&amp;L334,Saturations!$A$2:$A$136,0),MATCH(M327,Saturations!$G$1:$U$1,0))</f>
        <v>2.5000000000000001E-2</v>
      </c>
      <c r="N334" s="57">
        <f>INDEX(Usage!$G$2:$V$136,MATCH(LEFT(K$1,2)&amp;K334&amp;L334,Usage!$A$2:$A$136,0),MATCH(M327,Usage!$G$1:$V$1,0))/1000000</f>
        <v>1.6627948877702199</v>
      </c>
      <c r="O334" s="36"/>
      <c r="P334" s="49" t="s">
        <v>76</v>
      </c>
      <c r="Q334" s="49" t="s">
        <v>78</v>
      </c>
      <c r="R334" s="56">
        <f>INDEX(Saturations!$G$2:$U$136,MATCH(LEFT(P$1,2)&amp;P334&amp;Q334,Saturations!$A$2:$A$136,0),MATCH(R327,Saturations!$G$1:$U$1,0))</f>
        <v>2.5000000000000001E-2</v>
      </c>
      <c r="S334" s="57">
        <f>INDEX(Usage!$G$2:$V$136,MATCH(LEFT(P$1,2)&amp;P334&amp;Q334,Usage!$A$2:$A$136,0),MATCH(R327,Usage!$G$1:$V$1,0))/1000000</f>
        <v>8.9354323762041693E-2</v>
      </c>
      <c r="T334" s="36"/>
      <c r="U334" s="49" t="s">
        <v>76</v>
      </c>
      <c r="V334" s="49" t="s">
        <v>78</v>
      </c>
      <c r="W334" s="56">
        <f>INDEX(Saturations!$G$2:$U$136,MATCH(LEFT(U$1,2)&amp;U334&amp;V334,Saturations!$A$2:$A$136,0),MATCH(W327,Saturations!$G$1:$U$1,0))</f>
        <v>2.5000000000000001E-2</v>
      </c>
      <c r="X334" s="57">
        <f>INDEX(Usage!$G$2:$V$136,MATCH(LEFT(U$1,2)&amp;U334&amp;V334,Usage!$A$2:$A$136,0),MATCH(W327,Usage!$G$1:$V$1,0))/1000000</f>
        <v>3.2042950887479474E-4</v>
      </c>
      <c r="Y334" s="36"/>
    </row>
    <row r="335" spans="1:25" x14ac:dyDescent="0.25">
      <c r="A335" s="49" t="s">
        <v>76</v>
      </c>
      <c r="B335" s="49" t="s">
        <v>79</v>
      </c>
      <c r="C335" s="56">
        <f>INDEX(Saturations!$G$2:$U$136,MATCH(LEFT(A$1,2)&amp;A335&amp;B335,Saturations!$A$2:$A$136,0),MATCH(C327,Saturations!$G$1:$U$1,0))</f>
        <v>0.12818875133693347</v>
      </c>
      <c r="D335" s="57">
        <f>INDEX(Usage!$G$2:$V$136,MATCH(LEFT(A$1,2)&amp;A335&amp;B335,Usage!$A$2:$A$136,0),MATCH(C327,Usage!$G$1:$V$1,0))/1000000</f>
        <v>7.1364334667872233</v>
      </c>
      <c r="E335" s="36"/>
      <c r="F335" s="49" t="s">
        <v>76</v>
      </c>
      <c r="G335" s="49" t="s">
        <v>79</v>
      </c>
      <c r="H335" s="56">
        <f>INDEX(Saturations!$G$2:$U$136,MATCH(LEFT(F$1,2)&amp;F335&amp;G335,Saturations!$A$2:$A$136,0),MATCH(H327,Saturations!$G$1:$U$1,0))</f>
        <v>0.18954764965777018</v>
      </c>
      <c r="I335" s="57">
        <f>INDEX(Usage!$G$2:$V$136,MATCH(LEFT(F$1,2)&amp;F335&amp;G335,Usage!$A$2:$A$136,0),MATCH(H327,Usage!$G$1:$V$1,0))/1000000</f>
        <v>6.0583090659080737E-3</v>
      </c>
      <c r="J335" s="36"/>
      <c r="K335" s="49" t="s">
        <v>76</v>
      </c>
      <c r="L335" s="49" t="s">
        <v>79</v>
      </c>
      <c r="M335" s="56">
        <f>INDEX(Saturations!$G$2:$U$136,MATCH(LEFT(K$1,2)&amp;K335&amp;L335,Saturations!$A$2:$A$136,0),MATCH(M327,Saturations!$G$1:$U$1,0))</f>
        <v>5.8239276119433983E-2</v>
      </c>
      <c r="N335" s="57">
        <f>INDEX(Usage!$G$2:$V$136,MATCH(LEFT(K$1,2)&amp;K335&amp;L335,Usage!$A$2:$A$136,0),MATCH(M327,Usage!$G$1:$V$1,0))/1000000</f>
        <v>3.5455925688547261</v>
      </c>
      <c r="O335" s="36"/>
      <c r="P335" s="49" t="s">
        <v>76</v>
      </c>
      <c r="Q335" s="49" t="s">
        <v>79</v>
      </c>
      <c r="R335" s="56">
        <f>INDEX(Saturations!$G$2:$U$136,MATCH(LEFT(P$1,2)&amp;P335&amp;Q335,Saturations!$A$2:$A$136,0),MATCH(R327,Saturations!$G$1:$U$1,0))</f>
        <v>0.17595529852620176</v>
      </c>
      <c r="S335" s="57">
        <f>INDEX(Usage!$G$2:$V$136,MATCH(LEFT(P$1,2)&amp;P335&amp;Q335,Usage!$A$2:$A$136,0),MATCH(R327,Usage!$G$1:$V$1,0))/1000000</f>
        <v>0.57992040839201242</v>
      </c>
      <c r="T335" s="36"/>
      <c r="U335" s="49" t="s">
        <v>76</v>
      </c>
      <c r="V335" s="49" t="s">
        <v>79</v>
      </c>
      <c r="W335" s="56">
        <f>INDEX(Saturations!$G$2:$U$136,MATCH(LEFT(U$1,2)&amp;U335&amp;V335,Saturations!$A$2:$A$136,0),MATCH(W327,Saturations!$G$1:$U$1,0))</f>
        <v>0.45527791994682315</v>
      </c>
      <c r="X335" s="57">
        <f>INDEX(Usage!$G$2:$V$136,MATCH(LEFT(U$1,2)&amp;U335&amp;V335,Usage!$A$2:$A$136,0),MATCH(W327,Usage!$G$1:$V$1,0))/1000000</f>
        <v>5.2083140620755629E-3</v>
      </c>
      <c r="Y335" s="36"/>
    </row>
    <row r="336" spans="1:25" x14ac:dyDescent="0.25">
      <c r="A336" s="49" t="s">
        <v>76</v>
      </c>
      <c r="B336" s="49" t="s">
        <v>80</v>
      </c>
      <c r="C336" s="56">
        <f>INDEX(Saturations!$G$2:$U$136,MATCH(LEFT(A$1,2)&amp;A336&amp;B336,Saturations!$A$2:$A$136,0),MATCH(C327,Saturations!$G$1:$U$1,0))</f>
        <v>1.9135809362286798E-2</v>
      </c>
      <c r="D336" s="57">
        <f>INDEX(Usage!$G$2:$V$136,MATCH(LEFT(A$1,2)&amp;A336&amp;B336,Usage!$A$2:$A$136,0),MATCH(C327,Usage!$G$1:$V$1,0))/1000000</f>
        <v>1.2061854880069245</v>
      </c>
      <c r="E336" s="36"/>
      <c r="F336" s="49" t="s">
        <v>76</v>
      </c>
      <c r="G336" s="49" t="s">
        <v>80</v>
      </c>
      <c r="H336" s="56">
        <f>INDEX(Saturations!$G$2:$U$136,MATCH(LEFT(F$1,2)&amp;F336&amp;G336,Saturations!$A$2:$A$136,0),MATCH(H327,Saturations!$G$1:$U$1,0))</f>
        <v>2.0766521190408303E-2</v>
      </c>
      <c r="I336" s="57">
        <f>INDEX(Usage!$G$2:$V$136,MATCH(LEFT(F$1,2)&amp;F336&amp;G336,Usage!$A$2:$A$136,0),MATCH(H327,Usage!$G$1:$V$1,0))/1000000</f>
        <v>8.348516075737314E-4</v>
      </c>
      <c r="J336" s="36"/>
      <c r="K336" s="49" t="s">
        <v>76</v>
      </c>
      <c r="L336" s="49" t="s">
        <v>80</v>
      </c>
      <c r="M336" s="56">
        <f>INDEX(Saturations!$G$2:$U$136,MATCH(LEFT(K$1,2)&amp;K336&amp;L336,Saturations!$A$2:$A$136,0),MATCH(M327,Saturations!$G$1:$U$1,0))</f>
        <v>1.9135809362286798E-2</v>
      </c>
      <c r="N336" s="57">
        <f>INDEX(Usage!$G$2:$V$136,MATCH(LEFT(K$1,2)&amp;K336&amp;L336,Usage!$A$2:$A$136,0),MATCH(M327,Usage!$G$1:$V$1,0))/1000000</f>
        <v>0.78549530278990332</v>
      </c>
      <c r="O336" s="36"/>
      <c r="P336" s="49" t="s">
        <v>76</v>
      </c>
      <c r="Q336" s="49" t="s">
        <v>80</v>
      </c>
      <c r="R336" s="56">
        <f>INDEX(Saturations!$G$2:$U$136,MATCH(LEFT(P$1,2)&amp;P336&amp;Q336,Saturations!$A$2:$A$136,0),MATCH(R327,Saturations!$G$1:$U$1,0))</f>
        <v>1.9135809362286798E-2</v>
      </c>
      <c r="S336" s="57">
        <f>INDEX(Usage!$G$2:$V$136,MATCH(LEFT(P$1,2)&amp;P336&amp;Q336,Usage!$A$2:$A$136,0),MATCH(R327,Usage!$G$1:$V$1,0))/1000000</f>
        <v>8.7494148821516973E-2</v>
      </c>
      <c r="T336" s="36"/>
      <c r="U336" s="49" t="s">
        <v>76</v>
      </c>
      <c r="V336" s="49" t="s">
        <v>80</v>
      </c>
      <c r="W336" s="56">
        <f>INDEX(Saturations!$G$2:$U$136,MATCH(LEFT(U$1,2)&amp;U336&amp;V336,Saturations!$A$2:$A$136,0),MATCH(W327,Saturations!$G$1:$U$1,0))</f>
        <v>5.6222108675973728E-2</v>
      </c>
      <c r="X336" s="57">
        <f>INDEX(Usage!$G$2:$V$136,MATCH(LEFT(U$1,2)&amp;U336&amp;V336,Usage!$A$2:$A$136,0),MATCH(W327,Usage!$G$1:$V$1,0))/1000000</f>
        <v>6.1456624205387562E-4</v>
      </c>
      <c r="Y336" s="36"/>
    </row>
    <row r="337" spans="1:25" x14ac:dyDescent="0.25">
      <c r="A337" s="49" t="s">
        <v>76</v>
      </c>
      <c r="B337" s="49" t="s">
        <v>81</v>
      </c>
      <c r="C337" s="56">
        <f>INDEX(Saturations!$G$2:$U$136,MATCH(LEFT(A$1,2)&amp;A337&amp;B337,Saturations!$A$2:$A$136,0),MATCH(C327,Saturations!$G$1:$U$1,0))</f>
        <v>0</v>
      </c>
      <c r="D337" s="57">
        <f>INDEX(Usage!$G$2:$V$136,MATCH(LEFT(A$1,2)&amp;A337&amp;B337,Usage!$A$2:$A$136,0),MATCH(C327,Usage!$G$1:$V$1,0))/1000000</f>
        <v>0</v>
      </c>
      <c r="E337" s="36"/>
      <c r="F337" s="49" t="s">
        <v>76</v>
      </c>
      <c r="G337" s="49" t="s">
        <v>81</v>
      </c>
      <c r="H337" s="56">
        <f>INDEX(Saturations!$G$2:$U$136,MATCH(LEFT(F$1,2)&amp;F337&amp;G337,Saturations!$A$2:$A$136,0),MATCH(H327,Saturations!$G$1:$U$1,0))</f>
        <v>0</v>
      </c>
      <c r="I337" s="57">
        <f>INDEX(Usage!$G$2:$V$136,MATCH(LEFT(F$1,2)&amp;F337&amp;G337,Usage!$A$2:$A$136,0),MATCH(H327,Usage!$G$1:$V$1,0))/1000000</f>
        <v>0</v>
      </c>
      <c r="J337" s="36"/>
      <c r="K337" s="49" t="s">
        <v>76</v>
      </c>
      <c r="L337" s="49" t="s">
        <v>81</v>
      </c>
      <c r="M337" s="56">
        <f>INDEX(Saturations!$G$2:$U$136,MATCH(LEFT(K$1,2)&amp;K337&amp;L337,Saturations!$A$2:$A$136,0),MATCH(M327,Saturations!$G$1:$U$1,0))</f>
        <v>0</v>
      </c>
      <c r="N337" s="57">
        <f>INDEX(Usage!$G$2:$V$136,MATCH(LEFT(K$1,2)&amp;K337&amp;L337,Usage!$A$2:$A$136,0),MATCH(M327,Usage!$G$1:$V$1,0))/1000000</f>
        <v>0</v>
      </c>
      <c r="O337" s="36"/>
      <c r="P337" s="49" t="s">
        <v>76</v>
      </c>
      <c r="Q337" s="49" t="s">
        <v>81</v>
      </c>
      <c r="R337" s="56">
        <f>INDEX(Saturations!$G$2:$U$136,MATCH(LEFT(P$1,2)&amp;P337&amp;Q337,Saturations!$A$2:$A$136,0),MATCH(R327,Saturations!$G$1:$U$1,0))</f>
        <v>0</v>
      </c>
      <c r="S337" s="57">
        <f>INDEX(Usage!$G$2:$V$136,MATCH(LEFT(P$1,2)&amp;P337&amp;Q337,Usage!$A$2:$A$136,0),MATCH(R327,Usage!$G$1:$V$1,0))/1000000</f>
        <v>0</v>
      </c>
      <c r="T337" s="36"/>
      <c r="U337" s="49" t="s">
        <v>76</v>
      </c>
      <c r="V337" s="49" t="s">
        <v>81</v>
      </c>
      <c r="W337" s="56">
        <f>INDEX(Saturations!$G$2:$U$136,MATCH(LEFT(U$1,2)&amp;U337&amp;V337,Saturations!$A$2:$A$136,0),MATCH(W327,Saturations!$G$1:$U$1,0))</f>
        <v>0</v>
      </c>
      <c r="X337" s="57">
        <f>INDEX(Usage!$G$2:$V$136,MATCH(LEFT(U$1,2)&amp;U337&amp;V337,Usage!$A$2:$A$136,0),MATCH(W327,Usage!$G$1:$V$1,0))/1000000</f>
        <v>0</v>
      </c>
      <c r="Y337" s="36"/>
    </row>
    <row r="338" spans="1:25" x14ac:dyDescent="0.25">
      <c r="A338" s="49" t="s">
        <v>119</v>
      </c>
      <c r="B338" s="49" t="s">
        <v>82</v>
      </c>
      <c r="C338" s="56">
        <f>INDEX(Saturations!$G$2:$U$136,MATCH(LEFT(A$1,2)&amp;A338&amp;B338,Saturations!$A$2:$A$136,0),MATCH(C327,Saturations!$G$1:$U$1,0))</f>
        <v>6.2159637458538225E-2</v>
      </c>
      <c r="D338" s="57">
        <f>INDEX(Usage!$G$2:$V$136,MATCH(LEFT(A$1,2)&amp;A338&amp;B338,Usage!$A$2:$A$136,0),MATCH(C327,Usage!$G$1:$V$1,0))/1000000</f>
        <v>6.2846652928239264</v>
      </c>
      <c r="E338" s="36"/>
      <c r="F338" s="49" t="s">
        <v>119</v>
      </c>
      <c r="G338" s="49" t="s">
        <v>82</v>
      </c>
      <c r="H338" s="56">
        <f>INDEX(Saturations!$G$2:$U$136,MATCH(LEFT(F$1,2)&amp;F338&amp;G338,Saturations!$A$2:$A$136,0),MATCH(H327,Saturations!$G$1:$U$1,0))</f>
        <v>1.3372462048937401E-2</v>
      </c>
      <c r="I338" s="57">
        <f>INDEX(Usage!$G$2:$V$136,MATCH(LEFT(F$1,2)&amp;F338&amp;G338,Usage!$A$2:$A$136,0),MATCH(H327,Usage!$G$1:$V$1,0))/1000000</f>
        <v>8.5837893798543675E-4</v>
      </c>
      <c r="J338" s="36"/>
      <c r="K338" s="49" t="s">
        <v>119</v>
      </c>
      <c r="L338" s="49" t="s">
        <v>82</v>
      </c>
      <c r="M338" s="56">
        <f>INDEX(Saturations!$G$2:$U$136,MATCH(LEFT(K$1,2)&amp;K338&amp;L338,Saturations!$A$2:$A$136,0),MATCH(M327,Saturations!$G$1:$U$1,0))</f>
        <v>6.2159637458538225E-2</v>
      </c>
      <c r="N338" s="57">
        <f>INDEX(Usage!$G$2:$V$136,MATCH(LEFT(K$1,2)&amp;K338&amp;L338,Usage!$A$2:$A$136,0),MATCH(M327,Usage!$G$1:$V$1,0))/1000000</f>
        <v>1.3262965411451026</v>
      </c>
      <c r="O338" s="36"/>
      <c r="P338" s="49" t="s">
        <v>119</v>
      </c>
      <c r="Q338" s="49" t="s">
        <v>82</v>
      </c>
      <c r="R338" s="56">
        <f>INDEX(Saturations!$G$2:$U$136,MATCH(LEFT(P$1,2)&amp;P338&amp;Q338,Saturations!$A$2:$A$136,0),MATCH(R327,Saturations!$G$1:$U$1,0))</f>
        <v>6.2159637458538225E-2</v>
      </c>
      <c r="S338" s="57">
        <f>INDEX(Usage!$G$2:$V$136,MATCH(LEFT(P$1,2)&amp;P338&amp;Q338,Usage!$A$2:$A$136,0),MATCH(R327,Usage!$G$1:$V$1,0))/1000000</f>
        <v>0.14142906358081536</v>
      </c>
      <c r="T338" s="36"/>
      <c r="U338" s="49" t="s">
        <v>119</v>
      </c>
      <c r="V338" s="49" t="s">
        <v>82</v>
      </c>
      <c r="W338" s="56">
        <f>INDEX(Saturations!$G$2:$U$136,MATCH(LEFT(U$1,2)&amp;U338&amp;V338,Saturations!$A$2:$A$136,0),MATCH(W327,Saturations!$G$1:$U$1,0))</f>
        <v>1.2955952227315231E-2</v>
      </c>
      <c r="X338" s="57">
        <f>INDEX(Usage!$G$2:$V$136,MATCH(LEFT(U$1,2)&amp;U338&amp;V338,Usage!$A$2:$A$136,0),MATCH(W327,Usage!$G$1:$V$1,0))/1000000</f>
        <v>1.3867207422539371E-4</v>
      </c>
      <c r="Y338" s="36"/>
    </row>
    <row r="339" spans="1:25" x14ac:dyDescent="0.25">
      <c r="A339" s="49" t="s">
        <v>119</v>
      </c>
      <c r="B339" s="49" t="s">
        <v>83</v>
      </c>
      <c r="C339" s="56">
        <f>INDEX(Saturations!$G$2:$U$136,MATCH(LEFT(A$1,2)&amp;A339&amp;B339,Saturations!$A$2:$A$136,0),MATCH(C327,Saturations!$G$1:$U$1,0))</f>
        <v>9.6886191762878375E-3</v>
      </c>
      <c r="D339" s="57">
        <f>INDEX(Usage!$G$2:$V$136,MATCH(LEFT(A$1,2)&amp;A339&amp;B339,Usage!$A$2:$A$136,0),MATCH(C327,Usage!$G$1:$V$1,0))/1000000</f>
        <v>0.93292400268765319</v>
      </c>
      <c r="E339" s="36"/>
      <c r="F339" s="49" t="s">
        <v>119</v>
      </c>
      <c r="G339" s="49" t="s">
        <v>83</v>
      </c>
      <c r="H339" s="56">
        <f>INDEX(Saturations!$G$2:$U$136,MATCH(LEFT(F$1,2)&amp;F339&amp;G339,Saturations!$A$2:$A$136,0),MATCH(H327,Saturations!$G$1:$U$1,0))</f>
        <v>7.2331527825719805E-2</v>
      </c>
      <c r="I339" s="57">
        <f>INDEX(Usage!$G$2:$V$136,MATCH(LEFT(F$1,2)&amp;F339&amp;G339,Usage!$A$2:$A$136,0),MATCH(H327,Usage!$G$1:$V$1,0))/1000000</f>
        <v>4.421870487110062E-3</v>
      </c>
      <c r="J339" s="36"/>
      <c r="K339" s="49" t="s">
        <v>119</v>
      </c>
      <c r="L339" s="49" t="s">
        <v>83</v>
      </c>
      <c r="M339" s="56">
        <f>INDEX(Saturations!$G$2:$U$136,MATCH(LEFT(K$1,2)&amp;K339&amp;L339,Saturations!$A$2:$A$136,0),MATCH(M327,Saturations!$G$1:$U$1,0))</f>
        <v>9.6886191762878375E-3</v>
      </c>
      <c r="N339" s="57">
        <f>INDEX(Usage!$G$2:$V$136,MATCH(LEFT(K$1,2)&amp;K339&amp;L339,Usage!$A$2:$A$136,0),MATCH(M327,Usage!$G$1:$V$1,0))/1000000</f>
        <v>0.19688142808952999</v>
      </c>
      <c r="O339" s="36"/>
      <c r="P339" s="49" t="s">
        <v>119</v>
      </c>
      <c r="Q339" s="49" t="s">
        <v>83</v>
      </c>
      <c r="R339" s="56">
        <f>INDEX(Saturations!$G$2:$U$136,MATCH(LEFT(P$1,2)&amp;P339&amp;Q339,Saturations!$A$2:$A$136,0),MATCH(R327,Saturations!$G$1:$U$1,0))</f>
        <v>9.6886191762878375E-3</v>
      </c>
      <c r="S339" s="57">
        <f>INDEX(Usage!$G$2:$V$136,MATCH(LEFT(P$1,2)&amp;P339&amp;Q339,Usage!$A$2:$A$136,0),MATCH(R327,Usage!$G$1:$V$1,0))/1000000</f>
        <v>2.099436675535259E-2</v>
      </c>
      <c r="T339" s="36"/>
      <c r="U339" s="49" t="s">
        <v>119</v>
      </c>
      <c r="V339" s="49" t="s">
        <v>83</v>
      </c>
      <c r="W339" s="56">
        <f>INDEX(Saturations!$G$2:$U$136,MATCH(LEFT(U$1,2)&amp;U339&amp;V339,Saturations!$A$2:$A$136,0),MATCH(W327,Saturations!$G$1:$U$1,0))</f>
        <v>7.0078629919403182E-2</v>
      </c>
      <c r="X339" s="57">
        <f>INDEX(Usage!$G$2:$V$136,MATCH(LEFT(U$1,2)&amp;U339&amp;V339,Usage!$A$2:$A$136,0),MATCH(W327,Usage!$G$1:$V$1,0))/1000000</f>
        <v>7.1435810603965211E-4</v>
      </c>
      <c r="Y339" s="36"/>
    </row>
    <row r="340" spans="1:25" ht="15" customHeight="1" x14ac:dyDescent="0.25">
      <c r="A340" s="49" t="s">
        <v>119</v>
      </c>
      <c r="B340" s="49" t="s">
        <v>80</v>
      </c>
      <c r="C340" s="56">
        <f>INDEX(Saturations!$G$2:$U$136,MATCH(LEFT(A$1,2)&amp;A340&amp;B340,Saturations!$A$2:$A$136,0),MATCH(C327,Saturations!$G$1:$U$1,0))</f>
        <v>1.9135809362286798E-2</v>
      </c>
      <c r="D340" s="57">
        <f>INDEX(Usage!$G$2:$V$136,MATCH(LEFT(A$1,2)&amp;A340&amp;B340,Usage!$A$2:$A$136,0),MATCH(C327,Usage!$G$1:$V$1,0))/1000000</f>
        <v>1.5709563477229505</v>
      </c>
      <c r="E340" s="36"/>
      <c r="F340" s="49" t="s">
        <v>119</v>
      </c>
      <c r="G340" s="49" t="s">
        <v>80</v>
      </c>
      <c r="H340" s="56">
        <f>INDEX(Saturations!$G$2:$U$136,MATCH(LEFT(F$1,2)&amp;F340&amp;G340,Saturations!$A$2:$A$136,0),MATCH(H327,Saturations!$G$1:$U$1,0))</f>
        <v>2.0766521190408303E-2</v>
      </c>
      <c r="I340" s="57">
        <f>INDEX(Usage!$G$2:$V$136,MATCH(LEFT(F$1,2)&amp;F340&amp;G340,Usage!$A$2:$A$136,0),MATCH(H327,Usage!$G$1:$V$1,0))/1000000</f>
        <v>1.1338209827754769E-3</v>
      </c>
      <c r="J340" s="36"/>
      <c r="K340" s="49" t="s">
        <v>119</v>
      </c>
      <c r="L340" s="49" t="s">
        <v>80</v>
      </c>
      <c r="M340" s="56">
        <f>INDEX(Saturations!$G$2:$U$136,MATCH(LEFT(K$1,2)&amp;K340&amp;L340,Saturations!$A$2:$A$136,0),MATCH(M327,Saturations!$G$1:$U$1,0))</f>
        <v>1.9135809362286798E-2</v>
      </c>
      <c r="N340" s="57">
        <f>INDEX(Usage!$G$2:$V$136,MATCH(LEFT(K$1,2)&amp;K340&amp;L340,Usage!$A$2:$A$136,0),MATCH(M327,Usage!$G$1:$V$1,0))/1000000</f>
        <v>0.37098481017031287</v>
      </c>
      <c r="O340" s="36"/>
      <c r="P340" s="49" t="s">
        <v>119</v>
      </c>
      <c r="Q340" s="49" t="s">
        <v>80</v>
      </c>
      <c r="R340" s="56">
        <f>INDEX(Saturations!$G$2:$U$136,MATCH(LEFT(P$1,2)&amp;P340&amp;Q340,Saturations!$A$2:$A$136,0),MATCH(R327,Saturations!$G$1:$U$1,0))</f>
        <v>1.9135809362286798E-2</v>
      </c>
      <c r="S340" s="57">
        <f>INDEX(Usage!$G$2:$V$136,MATCH(LEFT(P$1,2)&amp;P340&amp;Q340,Usage!$A$2:$A$136,0),MATCH(R327,Usage!$G$1:$V$1,0))/1000000</f>
        <v>4.0057304826558927E-2</v>
      </c>
      <c r="T340" s="36"/>
      <c r="U340" s="49" t="s">
        <v>119</v>
      </c>
      <c r="V340" s="49" t="s">
        <v>80</v>
      </c>
      <c r="W340" s="56">
        <f>INDEX(Saturations!$G$2:$U$136,MATCH(LEFT(U$1,2)&amp;U340&amp;V340,Saturations!$A$2:$A$136,0),MATCH(W327,Saturations!$G$1:$U$1,0))</f>
        <v>5.6222108675973728E-2</v>
      </c>
      <c r="X340" s="57">
        <f>INDEX(Usage!$G$2:$V$136,MATCH(LEFT(U$1,2)&amp;U340&amp;V340,Usage!$A$2:$A$136,0),MATCH(W327,Usage!$G$1:$V$1,0))/1000000</f>
        <v>4.9882836303650905E-4</v>
      </c>
      <c r="Y340" s="36"/>
    </row>
    <row r="341" spans="1:25" x14ac:dyDescent="0.25">
      <c r="A341" s="49" t="s">
        <v>119</v>
      </c>
      <c r="B341" s="49" t="s">
        <v>81</v>
      </c>
      <c r="C341" s="56">
        <f>INDEX(Saturations!$G$2:$U$136,MATCH(LEFT(A$1,2)&amp;A341&amp;B341,Saturations!$A$2:$A$136,0),MATCH(C327,Saturations!$G$1:$U$1,0))</f>
        <v>0</v>
      </c>
      <c r="D341" s="57">
        <f>INDEX(Usage!$G$2:$V$136,MATCH(LEFT(A$1,2)&amp;A341&amp;B341,Usage!$A$2:$A$136,0),MATCH(C327,Usage!$G$1:$V$1,0))/1000000</f>
        <v>0</v>
      </c>
      <c r="E341" s="36"/>
      <c r="F341" s="49" t="s">
        <v>119</v>
      </c>
      <c r="G341" s="49" t="s">
        <v>81</v>
      </c>
      <c r="H341" s="56">
        <f>INDEX(Saturations!$G$2:$U$136,MATCH(LEFT(F$1,2)&amp;F341&amp;G341,Saturations!$A$2:$A$136,0),MATCH(H327,Saturations!$G$1:$U$1,0))</f>
        <v>0</v>
      </c>
      <c r="I341" s="57">
        <f>INDEX(Usage!$G$2:$V$136,MATCH(LEFT(F$1,2)&amp;F341&amp;G341,Usage!$A$2:$A$136,0),MATCH(H327,Usage!$G$1:$V$1,0))/1000000</f>
        <v>0</v>
      </c>
      <c r="J341" s="36"/>
      <c r="K341" s="49" t="s">
        <v>119</v>
      </c>
      <c r="L341" s="49" t="s">
        <v>81</v>
      </c>
      <c r="M341" s="56">
        <f>INDEX(Saturations!$G$2:$U$136,MATCH(LEFT(K$1,2)&amp;K341&amp;L341,Saturations!$A$2:$A$136,0),MATCH(M327,Saturations!$G$1:$U$1,0))</f>
        <v>0</v>
      </c>
      <c r="N341" s="57">
        <f>INDEX(Usage!$G$2:$V$136,MATCH(LEFT(K$1,2)&amp;K341&amp;L341,Usage!$A$2:$A$136,0),MATCH(M327,Usage!$G$1:$V$1,0))/1000000</f>
        <v>0</v>
      </c>
      <c r="O341" s="36"/>
      <c r="P341" s="49" t="s">
        <v>119</v>
      </c>
      <c r="Q341" s="49" t="s">
        <v>81</v>
      </c>
      <c r="R341" s="56">
        <f>INDEX(Saturations!$G$2:$U$136,MATCH(LEFT(P$1,2)&amp;P341&amp;Q341,Saturations!$A$2:$A$136,0),MATCH(R327,Saturations!$G$1:$U$1,0))</f>
        <v>0</v>
      </c>
      <c r="S341" s="57">
        <f>INDEX(Usage!$G$2:$V$136,MATCH(LEFT(P$1,2)&amp;P341&amp;Q341,Usage!$A$2:$A$136,0),MATCH(R327,Usage!$G$1:$V$1,0))/1000000</f>
        <v>0</v>
      </c>
      <c r="T341" s="36"/>
      <c r="U341" s="49" t="s">
        <v>119</v>
      </c>
      <c r="V341" s="49" t="s">
        <v>81</v>
      </c>
      <c r="W341" s="56">
        <f>INDEX(Saturations!$G$2:$U$136,MATCH(LEFT(U$1,2)&amp;U341&amp;V341,Saturations!$A$2:$A$136,0),MATCH(W327,Saturations!$G$1:$U$1,0))</f>
        <v>0</v>
      </c>
      <c r="X341" s="57">
        <f>INDEX(Usage!$G$2:$V$136,MATCH(LEFT(U$1,2)&amp;U341&amp;V341,Usage!$A$2:$A$136,0),MATCH(W327,Usage!$G$1:$V$1,0))/1000000</f>
        <v>0</v>
      </c>
      <c r="Y341" s="36"/>
    </row>
    <row r="342" spans="1:25" x14ac:dyDescent="0.25">
      <c r="A342" s="49" t="s">
        <v>84</v>
      </c>
      <c r="B342" s="49" t="s">
        <v>84</v>
      </c>
      <c r="C342" s="56">
        <f>INDEX(Saturations!$G$2:$U$136,MATCH(LEFT(A$1,2)&amp;A342&amp;B342,Saturations!$A$2:$A$136,0),MATCH(C327,Saturations!$G$1:$U$1,0))</f>
        <v>1</v>
      </c>
      <c r="D342" s="57">
        <f>INDEX(Usage!$G$2:$V$136,MATCH(LEFT(A$1,2)&amp;A342&amp;B342,Usage!$A$2:$A$136,0),MATCH(C327,Usage!$G$1:$V$1,0))/1000000</f>
        <v>27.720349951381337</v>
      </c>
      <c r="E342" s="36"/>
      <c r="F342" s="49" t="s">
        <v>84</v>
      </c>
      <c r="G342" s="49" t="s">
        <v>84</v>
      </c>
      <c r="H342" s="56">
        <f>INDEX(Saturations!$G$2:$U$136,MATCH(LEFT(F$1,2)&amp;F342&amp;G342,Saturations!$A$2:$A$136,0),MATCH(H327,Saturations!$G$1:$U$1,0))</f>
        <v>1</v>
      </c>
      <c r="I342" s="57">
        <f>INDEX(Usage!$G$2:$V$136,MATCH(LEFT(F$1,2)&amp;F342&amp;G342,Usage!$A$2:$A$136,0),MATCH(H327,Usage!$G$1:$V$1,0))/1000000</f>
        <v>1.8918701356583006E-2</v>
      </c>
      <c r="J342" s="36"/>
      <c r="K342" s="49" t="s">
        <v>84</v>
      </c>
      <c r="L342" s="49" t="s">
        <v>84</v>
      </c>
      <c r="M342" s="56">
        <f>INDEX(Saturations!$G$2:$U$136,MATCH(LEFT(K$1,2)&amp;K342&amp;L342,Saturations!$A$2:$A$136,0),MATCH(M327,Saturations!$G$1:$U$1,0))</f>
        <v>1</v>
      </c>
      <c r="N342" s="57">
        <f>INDEX(Usage!$G$2:$V$136,MATCH(LEFT(K$1,2)&amp;K342&amp;L342,Usage!$A$2:$A$136,0),MATCH(M327,Usage!$G$1:$V$1,0))/1000000</f>
        <v>19.716112609481605</v>
      </c>
      <c r="O342" s="36"/>
      <c r="P342" s="49" t="s">
        <v>84</v>
      </c>
      <c r="Q342" s="49" t="s">
        <v>84</v>
      </c>
      <c r="R342" s="56">
        <f>INDEX(Saturations!$G$2:$U$136,MATCH(LEFT(P$1,2)&amp;P342&amp;Q342,Saturations!$A$2:$A$136,0),MATCH(R327,Saturations!$G$1:$U$1,0))</f>
        <v>1</v>
      </c>
      <c r="S342" s="57">
        <f>INDEX(Usage!$G$2:$V$136,MATCH(LEFT(P$1,2)&amp;P342&amp;Q342,Usage!$A$2:$A$136,0),MATCH(R327,Usage!$G$1:$V$1,0))/1000000</f>
        <v>2.1548276019794241</v>
      </c>
      <c r="T342" s="36"/>
      <c r="U342" s="49" t="s">
        <v>84</v>
      </c>
      <c r="V342" s="49" t="s">
        <v>84</v>
      </c>
      <c r="W342" s="56">
        <f>INDEX(Saturations!$G$2:$U$136,MATCH(LEFT(U$1,2)&amp;U342&amp;V342,Saturations!$A$2:$A$136,0),MATCH(W327,Saturations!$G$1:$U$1,0))</f>
        <v>1</v>
      </c>
      <c r="X342" s="57">
        <f>INDEX(Usage!$G$2:$V$136,MATCH(LEFT(U$1,2)&amp;U342&amp;V342,Usage!$A$2:$A$136,0),MATCH(W327,Usage!$G$1:$V$1,0))/1000000</f>
        <v>4.8344129480505814E-3</v>
      </c>
      <c r="Y342" s="36"/>
    </row>
    <row r="343" spans="1:25" x14ac:dyDescent="0.25">
      <c r="A343" s="49" t="s">
        <v>85</v>
      </c>
      <c r="B343" s="49" t="s">
        <v>86</v>
      </c>
      <c r="C343" s="56">
        <f>INDEX(Saturations!$G$2:$U$136,MATCH(LEFT(A$1,2)&amp;A343&amp;B343,Saturations!$A$2:$A$136,0),MATCH(C327,Saturations!$G$1:$U$1,0))</f>
        <v>1</v>
      </c>
      <c r="D343" s="57">
        <f>INDEX(Usage!$G$2:$V$136,MATCH(LEFT(A$1,2)&amp;A343&amp;B343,Usage!$A$2:$A$136,0),MATCH(C327,Usage!$G$1:$V$1,0))/1000000</f>
        <v>1.9966772916826769</v>
      </c>
      <c r="E343" s="36"/>
      <c r="F343" s="49" t="s">
        <v>85</v>
      </c>
      <c r="G343" s="49" t="s">
        <v>86</v>
      </c>
      <c r="H343" s="56">
        <f>INDEX(Saturations!$G$2:$U$136,MATCH(LEFT(F$1,2)&amp;F343&amp;G343,Saturations!$A$2:$A$136,0),MATCH(H327,Saturations!$G$1:$U$1,0))</f>
        <v>1</v>
      </c>
      <c r="I343" s="57">
        <f>INDEX(Usage!$G$2:$V$136,MATCH(LEFT(F$1,2)&amp;F343&amp;G343,Usage!$A$2:$A$136,0),MATCH(H327,Usage!$G$1:$V$1,0))/1000000</f>
        <v>1.3103529758572861E-3</v>
      </c>
      <c r="J343" s="36"/>
      <c r="K343" s="49" t="s">
        <v>85</v>
      </c>
      <c r="L343" s="49" t="s">
        <v>86</v>
      </c>
      <c r="M343" s="56">
        <f>INDEX(Saturations!$G$2:$U$136,MATCH(LEFT(K$1,2)&amp;K343&amp;L343,Saturations!$A$2:$A$136,0),MATCH(M327,Saturations!$G$1:$U$1,0))</f>
        <v>1</v>
      </c>
      <c r="N343" s="57">
        <f>INDEX(Usage!$G$2:$V$136,MATCH(LEFT(K$1,2)&amp;K343&amp;L343,Usage!$A$2:$A$136,0),MATCH(M327,Usage!$G$1:$V$1,0))/1000000</f>
        <v>1.1371920584046786</v>
      </c>
      <c r="O343" s="36"/>
      <c r="P343" s="49" t="s">
        <v>85</v>
      </c>
      <c r="Q343" s="49" t="s">
        <v>86</v>
      </c>
      <c r="R343" s="56">
        <f>INDEX(Saturations!$G$2:$U$136,MATCH(LEFT(P$1,2)&amp;P343&amp;Q343,Saturations!$A$2:$A$136,0),MATCH(R327,Saturations!$G$1:$U$1,0))</f>
        <v>1</v>
      </c>
      <c r="S343" s="57">
        <f>INDEX(Usage!$G$2:$V$136,MATCH(LEFT(P$1,2)&amp;P343&amp;Q343,Usage!$A$2:$A$136,0),MATCH(R327,Usage!$G$1:$V$1,0))/1000000</f>
        <v>0.13271436257802635</v>
      </c>
      <c r="T343" s="36"/>
      <c r="U343" s="49" t="s">
        <v>85</v>
      </c>
      <c r="V343" s="49" t="s">
        <v>86</v>
      </c>
      <c r="W343" s="56">
        <f>INDEX(Saturations!$G$2:$U$136,MATCH(LEFT(U$1,2)&amp;U343&amp;V343,Saturations!$A$2:$A$136,0),MATCH(W327,Saturations!$G$1:$U$1,0))</f>
        <v>1</v>
      </c>
      <c r="X343" s="57">
        <f>INDEX(Usage!$G$2:$V$136,MATCH(LEFT(U$1,2)&amp;U343&amp;V343,Usage!$A$2:$A$136,0),MATCH(W327,Usage!$G$1:$V$1,0))/1000000</f>
        <v>4.8542079690168936E-4</v>
      </c>
      <c r="Y343" s="36"/>
    </row>
    <row r="344" spans="1:25" x14ac:dyDescent="0.25">
      <c r="A344" s="49" t="s">
        <v>85</v>
      </c>
      <c r="B344" s="49" t="s">
        <v>87</v>
      </c>
      <c r="C344" s="56">
        <f>INDEX(Saturations!$G$2:$U$136,MATCH(LEFT(A$1,2)&amp;A344&amp;B344,Saturations!$A$2:$A$136,0),MATCH(C327,Saturations!$G$1:$U$1,0))</f>
        <v>1</v>
      </c>
      <c r="D344" s="57">
        <f>INDEX(Usage!$G$2:$V$136,MATCH(LEFT(A$1,2)&amp;A344&amp;B344,Usage!$A$2:$A$136,0),MATCH(C327,Usage!$G$1:$V$1,0))/1000000</f>
        <v>12.121554643553676</v>
      </c>
      <c r="E344" s="36"/>
      <c r="F344" s="49" t="s">
        <v>85</v>
      </c>
      <c r="G344" s="49" t="s">
        <v>87</v>
      </c>
      <c r="H344" s="56">
        <f>INDEX(Saturations!$G$2:$U$136,MATCH(LEFT(F$1,2)&amp;F344&amp;G344,Saturations!$A$2:$A$136,0),MATCH(H327,Saturations!$G$1:$U$1,0))</f>
        <v>1</v>
      </c>
      <c r="I344" s="57">
        <f>INDEX(Usage!$G$2:$V$136,MATCH(LEFT(F$1,2)&amp;F344&amp;G344,Usage!$A$2:$A$136,0),MATCH(H327,Usage!$G$1:$V$1,0))/1000000</f>
        <v>7.9549736281177407E-3</v>
      </c>
      <c r="J344" s="36"/>
      <c r="K344" s="49" t="s">
        <v>85</v>
      </c>
      <c r="L344" s="49" t="s">
        <v>87</v>
      </c>
      <c r="M344" s="56">
        <f>INDEX(Saturations!$G$2:$U$136,MATCH(LEFT(K$1,2)&amp;K344&amp;L344,Saturations!$A$2:$A$136,0),MATCH(M327,Saturations!$G$1:$U$1,0))</f>
        <v>1</v>
      </c>
      <c r="N344" s="57">
        <f>INDEX(Usage!$G$2:$V$136,MATCH(LEFT(K$1,2)&amp;K344&amp;L344,Usage!$A$2:$A$136,0),MATCH(M327,Usage!$G$1:$V$1,0))/1000000</f>
        <v>6.9037373909084874</v>
      </c>
      <c r="O344" s="36"/>
      <c r="P344" s="49" t="s">
        <v>85</v>
      </c>
      <c r="Q344" s="49" t="s">
        <v>87</v>
      </c>
      <c r="R344" s="56">
        <f>INDEX(Saturations!$G$2:$U$136,MATCH(LEFT(P$1,2)&amp;P344&amp;Q344,Saturations!$A$2:$A$136,0),MATCH(R327,Saturations!$G$1:$U$1,0))</f>
        <v>1</v>
      </c>
      <c r="S344" s="57">
        <f>INDEX(Usage!$G$2:$V$136,MATCH(LEFT(P$1,2)&amp;P344&amp;Q344,Usage!$A$2:$A$136,0),MATCH(R327,Usage!$G$1:$V$1,0))/1000000</f>
        <v>0.80569073664288748</v>
      </c>
      <c r="T344" s="36"/>
      <c r="U344" s="49" t="s">
        <v>85</v>
      </c>
      <c r="V344" s="49" t="s">
        <v>87</v>
      </c>
      <c r="W344" s="56">
        <f>INDEX(Saturations!$G$2:$U$136,MATCH(LEFT(U$1,2)&amp;U344&amp;V344,Saturations!$A$2:$A$136,0),MATCH(W327,Saturations!$G$1:$U$1,0))</f>
        <v>1</v>
      </c>
      <c r="X344" s="57">
        <f>INDEX(Usage!$G$2:$V$136,MATCH(LEFT(U$1,2)&amp;U344&amp;V344,Usage!$A$2:$A$136,0),MATCH(W327,Usage!$G$1:$V$1,0))/1000000</f>
        <v>2.9469232405615609E-3</v>
      </c>
      <c r="Y344" s="36"/>
    </row>
    <row r="345" spans="1:25" x14ac:dyDescent="0.25">
      <c r="A345" s="49" t="s">
        <v>85</v>
      </c>
      <c r="B345" s="49" t="s">
        <v>88</v>
      </c>
      <c r="C345" s="56">
        <f>INDEX(Saturations!$G$2:$U$136,MATCH(LEFT(A$1,2)&amp;A345&amp;B345,Saturations!$A$2:$A$136,0),MATCH(C327,Saturations!$G$1:$U$1,0))</f>
        <v>1</v>
      </c>
      <c r="D345" s="57">
        <f>INDEX(Usage!$G$2:$V$136,MATCH(LEFT(A$1,2)&amp;A345&amp;B345,Usage!$A$2:$A$136,0),MATCH(C327,Usage!$G$1:$V$1,0))/1000000</f>
        <v>6.5471765021707515</v>
      </c>
      <c r="E345" s="36"/>
      <c r="F345" s="49" t="s">
        <v>85</v>
      </c>
      <c r="G345" s="49" t="s">
        <v>88</v>
      </c>
      <c r="H345" s="56">
        <f>INDEX(Saturations!$G$2:$U$136,MATCH(LEFT(F$1,2)&amp;F345&amp;G345,Saturations!$A$2:$A$136,0),MATCH(H327,Saturations!$G$1:$U$1,0))</f>
        <v>1</v>
      </c>
      <c r="I345" s="57">
        <f>INDEX(Usage!$G$2:$V$136,MATCH(LEFT(F$1,2)&amp;F345&amp;G345,Usage!$A$2:$A$136,0),MATCH(H327,Usage!$G$1:$V$1,0))/1000000</f>
        <v>4.2966944377137621E-3</v>
      </c>
      <c r="J345" s="36"/>
      <c r="K345" s="49" t="s">
        <v>85</v>
      </c>
      <c r="L345" s="49" t="s">
        <v>88</v>
      </c>
      <c r="M345" s="56">
        <f>INDEX(Saturations!$G$2:$U$136,MATCH(LEFT(K$1,2)&amp;K345&amp;L345,Saturations!$A$2:$A$136,0),MATCH(M327,Saturations!$G$1:$U$1,0))</f>
        <v>1</v>
      </c>
      <c r="N345" s="57">
        <f>INDEX(Usage!$G$2:$V$136,MATCH(LEFT(K$1,2)&amp;K345&amp;L345,Usage!$A$2:$A$136,0),MATCH(M327,Usage!$G$1:$V$1,0))/1000000</f>
        <v>3.7288935744682976</v>
      </c>
      <c r="O345" s="36"/>
      <c r="P345" s="49" t="s">
        <v>85</v>
      </c>
      <c r="Q345" s="49" t="s">
        <v>88</v>
      </c>
      <c r="R345" s="56">
        <f>INDEX(Saturations!$G$2:$U$136,MATCH(LEFT(P$1,2)&amp;P345&amp;Q345,Saturations!$A$2:$A$136,0),MATCH(R327,Saturations!$G$1:$U$1,0))</f>
        <v>1</v>
      </c>
      <c r="S345" s="57">
        <f>INDEX(Usage!$G$2:$V$136,MATCH(LEFT(P$1,2)&amp;P345&amp;Q345,Usage!$A$2:$A$136,0),MATCH(R327,Usage!$G$1:$V$1,0))/1000000</f>
        <v>0.43517515814444119</v>
      </c>
      <c r="T345" s="36"/>
      <c r="U345" s="49" t="s">
        <v>85</v>
      </c>
      <c r="V345" s="49" t="s">
        <v>88</v>
      </c>
      <c r="W345" s="56">
        <f>INDEX(Saturations!$G$2:$U$136,MATCH(LEFT(U$1,2)&amp;U345&amp;V345,Saturations!$A$2:$A$136,0),MATCH(W327,Saturations!$G$1:$U$1,0))</f>
        <v>1</v>
      </c>
      <c r="X345" s="57">
        <f>INDEX(Usage!$G$2:$V$136,MATCH(LEFT(U$1,2)&amp;U345&amp;V345,Usage!$A$2:$A$136,0),MATCH(W327,Usage!$G$1:$V$1,0))/1000000</f>
        <v>1.5917122152781153E-3</v>
      </c>
      <c r="Y345" s="36"/>
    </row>
    <row r="346" spans="1:25" ht="15.45" customHeight="1" x14ac:dyDescent="0.25">
      <c r="A346" s="49" t="s">
        <v>89</v>
      </c>
      <c r="B346" s="49" t="s">
        <v>86</v>
      </c>
      <c r="C346" s="56">
        <f>INDEX(Saturations!$G$2:$U$136,MATCH(LEFT(A$1,2)&amp;A346&amp;B346,Saturations!$A$2:$A$136,0),MATCH(C327,Saturations!$G$1:$U$1,0))</f>
        <v>1</v>
      </c>
      <c r="D346" s="57">
        <f>INDEX(Usage!$G$2:$V$136,MATCH(LEFT(A$1,2)&amp;A346&amp;B346,Usage!$A$2:$A$136,0),MATCH(C327,Usage!$G$1:$V$1,0))/1000000</f>
        <v>1.7763560658702664</v>
      </c>
      <c r="E346" s="36"/>
      <c r="F346" s="49" t="s">
        <v>89</v>
      </c>
      <c r="G346" s="49" t="s">
        <v>86</v>
      </c>
      <c r="H346" s="56">
        <f>INDEX(Saturations!$G$2:$U$136,MATCH(LEFT(F$1,2)&amp;F346&amp;G346,Saturations!$A$2:$A$136,0),MATCH(H327,Saturations!$G$1:$U$1,0))</f>
        <v>1</v>
      </c>
      <c r="I346" s="57">
        <f>INDEX(Usage!$G$2:$V$136,MATCH(LEFT(F$1,2)&amp;F346&amp;G346,Usage!$A$2:$A$136,0),MATCH(H327,Usage!$G$1:$V$1,0))/1000000</f>
        <v>1.3903646606454546E-3</v>
      </c>
      <c r="J346" s="36"/>
      <c r="K346" s="49" t="s">
        <v>89</v>
      </c>
      <c r="L346" s="49" t="s">
        <v>86</v>
      </c>
      <c r="M346" s="56">
        <f>INDEX(Saturations!$G$2:$U$136,MATCH(LEFT(K$1,2)&amp;K346&amp;L346,Saturations!$A$2:$A$136,0),MATCH(M327,Saturations!$G$1:$U$1,0))</f>
        <v>1</v>
      </c>
      <c r="N346" s="57">
        <f>INDEX(Usage!$G$2:$V$136,MATCH(LEFT(K$1,2)&amp;K346&amp;L346,Usage!$A$2:$A$136,0),MATCH(M327,Usage!$G$1:$V$1,0))/1000000</f>
        <v>1.2066303351111187</v>
      </c>
      <c r="O346" s="36"/>
      <c r="P346" s="49" t="s">
        <v>89</v>
      </c>
      <c r="Q346" s="49" t="s">
        <v>86</v>
      </c>
      <c r="R346" s="56">
        <f>INDEX(Saturations!$G$2:$U$136,MATCH(LEFT(P$1,2)&amp;P346&amp;Q346,Saturations!$A$2:$A$136,0),MATCH(R327,Saturations!$G$1:$U$1,0))</f>
        <v>1</v>
      </c>
      <c r="S346" s="57">
        <f>INDEX(Usage!$G$2:$V$136,MATCH(LEFT(P$1,2)&amp;P346&amp;Q346,Usage!$A$2:$A$136,0),MATCH(R327,Usage!$G$1:$V$1,0))/1000000</f>
        <v>0.11807013781125796</v>
      </c>
      <c r="T346" s="36"/>
      <c r="U346" s="49" t="s">
        <v>89</v>
      </c>
      <c r="V346" s="49" t="s">
        <v>86</v>
      </c>
      <c r="W346" s="56">
        <f>INDEX(Saturations!$G$2:$U$136,MATCH(LEFT(U$1,2)&amp;U346&amp;V346,Saturations!$A$2:$A$136,0),MATCH(W327,Saturations!$G$1:$U$1,0))</f>
        <v>1</v>
      </c>
      <c r="X346" s="57">
        <f>INDEX(Usage!$G$2:$V$136,MATCH(LEFT(U$1,2)&amp;U346&amp;V346,Usage!$A$2:$A$136,0),MATCH(W327,Usage!$G$1:$V$1,0))/1000000</f>
        <v>5.1506115832103134E-4</v>
      </c>
      <c r="Y346" s="36"/>
    </row>
    <row r="347" spans="1:25" x14ac:dyDescent="0.25">
      <c r="A347" s="49" t="s">
        <v>89</v>
      </c>
      <c r="B347" s="49" t="s">
        <v>90</v>
      </c>
      <c r="C347" s="56">
        <f>INDEX(Saturations!$G$2:$U$136,MATCH(LEFT(A$1,2)&amp;A347&amp;B347,Saturations!$A$2:$A$136,0),MATCH(C327,Saturations!$G$1:$U$1,0))</f>
        <v>1</v>
      </c>
      <c r="D347" s="57">
        <f>INDEX(Usage!$G$2:$V$136,MATCH(LEFT(A$1,2)&amp;A347&amp;B347,Usage!$A$2:$A$136,0),MATCH(C327,Usage!$G$1:$V$1,0))/1000000</f>
        <v>4.1540491610730381</v>
      </c>
      <c r="E347" s="36"/>
      <c r="F347" s="49" t="s">
        <v>89</v>
      </c>
      <c r="G347" s="49" t="s">
        <v>90</v>
      </c>
      <c r="H347" s="56">
        <f>INDEX(Saturations!$G$2:$U$136,MATCH(LEFT(F$1,2)&amp;F347&amp;G347,Saturations!$A$2:$A$136,0),MATCH(H327,Saturations!$G$1:$U$1,0))</f>
        <v>1</v>
      </c>
      <c r="I347" s="57">
        <f>INDEX(Usage!$G$2:$V$136,MATCH(LEFT(F$1,2)&amp;F347&amp;G347,Usage!$A$2:$A$136,0),MATCH(H327,Usage!$G$1:$V$1,0))/1000000</f>
        <v>3.2513994593253281E-3</v>
      </c>
      <c r="J347" s="36"/>
      <c r="K347" s="49" t="s">
        <v>89</v>
      </c>
      <c r="L347" s="49" t="s">
        <v>90</v>
      </c>
      <c r="M347" s="56">
        <f>INDEX(Saturations!$G$2:$U$136,MATCH(LEFT(K$1,2)&amp;K347&amp;L347,Saturations!$A$2:$A$136,0),MATCH(M327,Saturations!$G$1:$U$1,0))</f>
        <v>1</v>
      </c>
      <c r="N347" s="57">
        <f>INDEX(Usage!$G$2:$V$136,MATCH(LEFT(K$1,2)&amp;K347&amp;L347,Usage!$A$2:$A$136,0),MATCH(M327,Usage!$G$1:$V$1,0))/1000000</f>
        <v>2.8217325499085453</v>
      </c>
      <c r="O347" s="36"/>
      <c r="P347" s="49" t="s">
        <v>89</v>
      </c>
      <c r="Q347" s="49" t="s">
        <v>90</v>
      </c>
      <c r="R347" s="56">
        <f>INDEX(Saturations!$G$2:$U$136,MATCH(LEFT(P$1,2)&amp;P347&amp;Q347,Saturations!$A$2:$A$136,0),MATCH(R327,Saturations!$G$1:$U$1,0))</f>
        <v>1</v>
      </c>
      <c r="S347" s="57">
        <f>INDEX(Usage!$G$2:$V$136,MATCH(LEFT(P$1,2)&amp;P347&amp;Q347,Usage!$A$2:$A$136,0),MATCH(R327,Usage!$G$1:$V$1,0))/1000000</f>
        <v>0.27610970927855338</v>
      </c>
      <c r="T347" s="36"/>
      <c r="U347" s="49" t="s">
        <v>89</v>
      </c>
      <c r="V347" s="49" t="s">
        <v>90</v>
      </c>
      <c r="W347" s="56">
        <f>INDEX(Saturations!$G$2:$U$136,MATCH(LEFT(U$1,2)&amp;U347&amp;V347,Saturations!$A$2:$A$136,0),MATCH(W327,Saturations!$G$1:$U$1,0))</f>
        <v>1</v>
      </c>
      <c r="X347" s="57">
        <f>INDEX(Usage!$G$2:$V$136,MATCH(LEFT(U$1,2)&amp;U347&amp;V347,Usage!$A$2:$A$136,0),MATCH(W327,Usage!$G$1:$V$1,0))/1000000</f>
        <v>1.2044822621621002E-3</v>
      </c>
      <c r="Y347" s="36"/>
    </row>
    <row r="348" spans="1:25" x14ac:dyDescent="0.25">
      <c r="A348" s="49" t="s">
        <v>89</v>
      </c>
      <c r="B348" s="49" t="s">
        <v>88</v>
      </c>
      <c r="C348" s="56">
        <f>INDEX(Saturations!$G$2:$U$136,MATCH(LEFT(A$1,2)&amp;A348&amp;B348,Saturations!$A$2:$A$136,0),MATCH(C327,Saturations!$G$1:$U$1,0))</f>
        <v>1</v>
      </c>
      <c r="D348" s="57">
        <f>INDEX(Usage!$G$2:$V$136,MATCH(LEFT(A$1,2)&amp;A348&amp;B348,Usage!$A$2:$A$136,0),MATCH(C327,Usage!$G$1:$V$1,0))/1000000</f>
        <v>4.359457503217496</v>
      </c>
      <c r="E348" s="36"/>
      <c r="F348" s="49" t="s">
        <v>89</v>
      </c>
      <c r="G348" s="49" t="s">
        <v>88</v>
      </c>
      <c r="H348" s="56">
        <f>INDEX(Saturations!$G$2:$U$136,MATCH(LEFT(F$1,2)&amp;F348&amp;G348,Saturations!$A$2:$A$136,0),MATCH(H327,Saturations!$G$1:$U$1,0))</f>
        <v>1</v>
      </c>
      <c r="I348" s="57">
        <f>INDEX(Usage!$G$2:$V$136,MATCH(LEFT(F$1,2)&amp;F348&amp;G348,Usage!$A$2:$A$136,0),MATCH(H327,Usage!$G$1:$V$1,0))/1000000</f>
        <v>3.4121738138630318E-3</v>
      </c>
      <c r="J348" s="36"/>
      <c r="K348" s="49" t="s">
        <v>89</v>
      </c>
      <c r="L348" s="49" t="s">
        <v>88</v>
      </c>
      <c r="M348" s="56">
        <f>INDEX(Saturations!$G$2:$U$136,MATCH(LEFT(K$1,2)&amp;K348&amp;L348,Saturations!$A$2:$A$136,0),MATCH(M327,Saturations!$G$1:$U$1,0))</f>
        <v>1</v>
      </c>
      <c r="N348" s="57">
        <f>INDEX(Usage!$G$2:$V$136,MATCH(LEFT(K$1,2)&amp;K348&amp;L348,Usage!$A$2:$A$136,0),MATCH(M327,Usage!$G$1:$V$1,0))/1000000</f>
        <v>2.961260846897225</v>
      </c>
      <c r="O348" s="36"/>
      <c r="P348" s="49" t="s">
        <v>89</v>
      </c>
      <c r="Q348" s="49" t="s">
        <v>88</v>
      </c>
      <c r="R348" s="56">
        <f>INDEX(Saturations!$G$2:$U$136,MATCH(LEFT(P$1,2)&amp;P348&amp;Q348,Saturations!$A$2:$A$136,0),MATCH(R327,Saturations!$G$1:$U$1,0))</f>
        <v>1</v>
      </c>
      <c r="S348" s="57">
        <f>INDEX(Usage!$G$2:$V$136,MATCH(LEFT(P$1,2)&amp;P348&amp;Q348,Usage!$A$2:$A$136,0),MATCH(R327,Usage!$G$1:$V$1,0))/1000000</f>
        <v>0.28976271034661155</v>
      </c>
      <c r="T348" s="36"/>
      <c r="U348" s="49" t="s">
        <v>89</v>
      </c>
      <c r="V348" s="49" t="s">
        <v>88</v>
      </c>
      <c r="W348" s="56">
        <f>INDEX(Saturations!$G$2:$U$136,MATCH(LEFT(U$1,2)&amp;U348&amp;V348,Saturations!$A$2:$A$136,0),MATCH(W327,Saturations!$G$1:$U$1,0))</f>
        <v>1</v>
      </c>
      <c r="X348" s="57">
        <f>INDEX(Usage!$G$2:$V$136,MATCH(LEFT(U$1,2)&amp;U348&amp;V348,Usage!$A$2:$A$136,0),MATCH(W327,Usage!$G$1:$V$1,0))/1000000</f>
        <v>1.2640411876874817E-3</v>
      </c>
      <c r="Y348" s="36"/>
    </row>
    <row r="349" spans="1:25" x14ac:dyDescent="0.25">
      <c r="A349" s="49" t="s">
        <v>93</v>
      </c>
      <c r="B349" s="49" t="s">
        <v>94</v>
      </c>
      <c r="C349" s="56">
        <f>INDEX(Saturations!$G$2:$U$136,MATCH(LEFT(A$1,2)&amp;A349&amp;B349,Saturations!$A$2:$A$136,0),MATCH(C327,Saturations!$G$1:$U$1,0))</f>
        <v>1</v>
      </c>
      <c r="D349" s="57">
        <f>INDEX(Usage!$G$2:$V$136,MATCH(LEFT(A$1,2)&amp;A349&amp;B349,Usage!$A$2:$A$136,0),MATCH(C327,Usage!$G$1:$V$1,0))/1000000</f>
        <v>117.6348101844397</v>
      </c>
      <c r="E349" s="36"/>
      <c r="F349" s="49" t="s">
        <v>93</v>
      </c>
      <c r="G349" s="49" t="s">
        <v>94</v>
      </c>
      <c r="H349" s="56">
        <f>INDEX(Saturations!$G$2:$U$136,MATCH(LEFT(F$1,2)&amp;F349&amp;G349,Saturations!$A$2:$A$136,0),MATCH(H327,Saturations!$G$1:$U$1,0))</f>
        <v>1</v>
      </c>
      <c r="I349" s="57">
        <f>INDEX(Usage!$G$2:$V$136,MATCH(LEFT(F$1,2)&amp;F349&amp;G349,Usage!$A$2:$A$136,0),MATCH(H327,Usage!$G$1:$V$1,0))/1000000</f>
        <v>9.2270541509262255E-2</v>
      </c>
      <c r="J349" s="36"/>
      <c r="K349" s="49" t="s">
        <v>93</v>
      </c>
      <c r="L349" s="49" t="s">
        <v>94</v>
      </c>
      <c r="M349" s="56">
        <f>INDEX(Saturations!$G$2:$U$136,MATCH(LEFT(K$1,2)&amp;K349&amp;L349,Saturations!$A$2:$A$136,0),MATCH(M327,Saturations!$G$1:$U$1,0))</f>
        <v>1</v>
      </c>
      <c r="N349" s="57">
        <f>INDEX(Usage!$G$2:$V$136,MATCH(LEFT(K$1,2)&amp;K349&amp;L349,Usage!$A$2:$A$136,0),MATCH(M327,Usage!$G$1:$V$1,0))/1000000</f>
        <v>71.288794284048251</v>
      </c>
      <c r="O349" s="36"/>
      <c r="P349" s="49" t="s">
        <v>93</v>
      </c>
      <c r="Q349" s="49" t="s">
        <v>94</v>
      </c>
      <c r="R349" s="56">
        <f>INDEX(Saturations!$G$2:$U$136,MATCH(LEFT(P$1,2)&amp;P349&amp;Q349,Saturations!$A$2:$A$136,0),MATCH(R327,Saturations!$G$1:$U$1,0))</f>
        <v>1</v>
      </c>
      <c r="S349" s="57">
        <f>INDEX(Usage!$G$2:$V$136,MATCH(LEFT(P$1,2)&amp;P349&amp;Q349,Usage!$A$2:$A$136,0),MATCH(R327,Usage!$G$1:$V$1,0))/1000000</f>
        <v>7.8189043946397287</v>
      </c>
      <c r="T349" s="36"/>
      <c r="U349" s="49" t="s">
        <v>93</v>
      </c>
      <c r="V349" s="49" t="s">
        <v>94</v>
      </c>
      <c r="W349" s="56">
        <f>INDEX(Saturations!$G$2:$U$136,MATCH(LEFT(U$1,2)&amp;U349&amp;V349,Saturations!$A$2:$A$136,0),MATCH(W327,Saturations!$G$1:$U$1,0))</f>
        <v>1</v>
      </c>
      <c r="X349" s="57">
        <f>INDEX(Usage!$G$2:$V$136,MATCH(LEFT(U$1,2)&amp;U349&amp;V349,Usage!$A$2:$A$136,0),MATCH(W327,Usage!$G$1:$V$1,0))/1000000</f>
        <v>3.4181659915469002E-2</v>
      </c>
      <c r="Y349" s="36"/>
    </row>
    <row r="350" spans="1:25" x14ac:dyDescent="0.25">
      <c r="A350" s="49" t="s">
        <v>93</v>
      </c>
      <c r="B350" s="49" t="s">
        <v>95</v>
      </c>
      <c r="C350" s="56">
        <f>INDEX(Saturations!$G$2:$U$136,MATCH(LEFT(A$1,2)&amp;A350&amp;B350,Saturations!$A$2:$A$136,0),MATCH(C327,Saturations!$G$1:$U$1,0))</f>
        <v>1</v>
      </c>
      <c r="D350" s="57">
        <f>INDEX(Usage!$G$2:$V$136,MATCH(LEFT(A$1,2)&amp;A350&amp;B350,Usage!$A$2:$A$136,0),MATCH(C327,Usage!$G$1:$V$1,0))/1000000</f>
        <v>53.753654984942635</v>
      </c>
      <c r="E350" s="36"/>
      <c r="F350" s="49" t="s">
        <v>93</v>
      </c>
      <c r="G350" s="49" t="s">
        <v>95</v>
      </c>
      <c r="H350" s="56">
        <f>INDEX(Saturations!$G$2:$U$136,MATCH(LEFT(F$1,2)&amp;F350&amp;G350,Saturations!$A$2:$A$136,0),MATCH(H327,Saturations!$G$1:$U$1,0))</f>
        <v>1</v>
      </c>
      <c r="I350" s="57">
        <f>INDEX(Usage!$G$2:$V$136,MATCH(LEFT(F$1,2)&amp;F350&amp;G350,Usage!$A$2:$A$136,0),MATCH(H327,Usage!$G$1:$V$1,0))/1000000</f>
        <v>4.216336002741123E-2</v>
      </c>
      <c r="J350" s="36"/>
      <c r="K350" s="49" t="s">
        <v>93</v>
      </c>
      <c r="L350" s="49" t="s">
        <v>95</v>
      </c>
      <c r="M350" s="56">
        <f>INDEX(Saturations!$G$2:$U$136,MATCH(LEFT(K$1,2)&amp;K350&amp;L350,Saturations!$A$2:$A$136,0),MATCH(M327,Saturations!$G$1:$U$1,0))</f>
        <v>1</v>
      </c>
      <c r="N350" s="57">
        <f>INDEX(Usage!$G$2:$V$136,MATCH(LEFT(K$1,2)&amp;K350&amp;L350,Usage!$A$2:$A$136,0),MATCH(M327,Usage!$G$1:$V$1,0))/1000000</f>
        <v>32.575674209267078</v>
      </c>
      <c r="O350" s="36"/>
      <c r="P350" s="49" t="s">
        <v>93</v>
      </c>
      <c r="Q350" s="49" t="s">
        <v>95</v>
      </c>
      <c r="R350" s="56">
        <f>INDEX(Saturations!$G$2:$U$136,MATCH(LEFT(P$1,2)&amp;P350&amp;Q350,Saturations!$A$2:$A$136,0),MATCH(R327,Saturations!$G$1:$U$1,0))</f>
        <v>1</v>
      </c>
      <c r="S350" s="57">
        <f>INDEX(Usage!$G$2:$V$136,MATCH(LEFT(P$1,2)&amp;P350&amp;Q350,Usage!$A$2:$A$136,0),MATCH(R327,Usage!$G$1:$V$1,0))/1000000</f>
        <v>3.5728768425837178</v>
      </c>
      <c r="T350" s="36"/>
      <c r="U350" s="49" t="s">
        <v>93</v>
      </c>
      <c r="V350" s="49" t="s">
        <v>95</v>
      </c>
      <c r="W350" s="56">
        <f>INDEX(Saturations!$G$2:$U$136,MATCH(LEFT(U$1,2)&amp;U350&amp;V350,Saturations!$A$2:$A$136,0),MATCH(W327,Saturations!$G$1:$U$1,0))</f>
        <v>1</v>
      </c>
      <c r="X350" s="57">
        <f>INDEX(Usage!$G$2:$V$136,MATCH(LEFT(U$1,2)&amp;U350&amp;V350,Usage!$A$2:$A$136,0),MATCH(W327,Usage!$G$1:$V$1,0))/1000000</f>
        <v>1.5619434001108351E-2</v>
      </c>
      <c r="Y350" s="36"/>
    </row>
    <row r="351" spans="1:25" x14ac:dyDescent="0.25">
      <c r="A351" s="49" t="s">
        <v>93</v>
      </c>
      <c r="B351" s="49" t="s">
        <v>96</v>
      </c>
      <c r="C351" s="56">
        <f>INDEX(Saturations!$G$2:$U$136,MATCH(LEFT(A$1,2)&amp;A351&amp;B351,Saturations!$A$2:$A$136,0),MATCH(C327,Saturations!$G$1:$U$1,0))</f>
        <v>1</v>
      </c>
      <c r="D351" s="57">
        <f>INDEX(Usage!$G$2:$V$136,MATCH(LEFT(A$1,2)&amp;A351&amp;B351,Usage!$A$2:$A$136,0),MATCH(C327,Usage!$G$1:$V$1,0))/1000000</f>
        <v>124.64615648682349</v>
      </c>
      <c r="E351" s="36"/>
      <c r="F351" s="49" t="s">
        <v>93</v>
      </c>
      <c r="G351" s="49" t="s">
        <v>96</v>
      </c>
      <c r="H351" s="56">
        <f>INDEX(Saturations!$G$2:$U$136,MATCH(LEFT(F$1,2)&amp;F351&amp;G351,Saturations!$A$2:$A$136,0),MATCH(H327,Saturations!$G$1:$U$1,0))</f>
        <v>1</v>
      </c>
      <c r="I351" s="57">
        <f>INDEX(Usage!$G$2:$V$136,MATCH(LEFT(F$1,2)&amp;F351&amp;G351,Usage!$A$2:$A$136,0),MATCH(H327,Usage!$G$1:$V$1,0))/1000000</f>
        <v>9.7770110208489816E-2</v>
      </c>
      <c r="J351" s="36"/>
      <c r="K351" s="49" t="s">
        <v>93</v>
      </c>
      <c r="L351" s="49" t="s">
        <v>96</v>
      </c>
      <c r="M351" s="56">
        <f>INDEX(Saturations!$G$2:$U$136,MATCH(LEFT(K$1,2)&amp;K351&amp;L351,Saturations!$A$2:$A$136,0),MATCH(M327,Saturations!$G$1:$U$1,0))</f>
        <v>1</v>
      </c>
      <c r="N351" s="57">
        <f>INDEX(Usage!$G$2:$V$136,MATCH(LEFT(K$1,2)&amp;K351&amp;L351,Usage!$A$2:$A$136,0),MATCH(M327,Usage!$G$1:$V$1,0))/1000000</f>
        <v>75.53779526786569</v>
      </c>
      <c r="O351" s="36"/>
      <c r="P351" s="49" t="s">
        <v>93</v>
      </c>
      <c r="Q351" s="49" t="s">
        <v>96</v>
      </c>
      <c r="R351" s="56">
        <f>INDEX(Saturations!$G$2:$U$136,MATCH(LEFT(P$1,2)&amp;P351&amp;Q351,Saturations!$A$2:$A$136,0),MATCH(R327,Saturations!$G$1:$U$1,0))</f>
        <v>1</v>
      </c>
      <c r="S351" s="57">
        <f>INDEX(Usage!$G$2:$V$136,MATCH(LEFT(P$1,2)&amp;P351&amp;Q351,Usage!$A$2:$A$136,0),MATCH(R327,Usage!$G$1:$V$1,0))/1000000</f>
        <v>8.2849318088897785</v>
      </c>
      <c r="T351" s="36"/>
      <c r="U351" s="49" t="s">
        <v>93</v>
      </c>
      <c r="V351" s="49" t="s">
        <v>96</v>
      </c>
      <c r="W351" s="56">
        <f>INDEX(Saturations!$G$2:$U$136,MATCH(LEFT(U$1,2)&amp;U351&amp;V351,Saturations!$A$2:$A$136,0),MATCH(W327,Saturations!$G$1:$U$1,0))</f>
        <v>1</v>
      </c>
      <c r="X351" s="57">
        <f>INDEX(Usage!$G$2:$V$136,MATCH(LEFT(U$1,2)&amp;U351&amp;V351,Usage!$A$2:$A$136,0),MATCH(W327,Usage!$G$1:$V$1,0))/1000000</f>
        <v>3.6218977393874439E-2</v>
      </c>
      <c r="Y351" s="36"/>
    </row>
    <row r="352" spans="1:25" x14ac:dyDescent="0.25">
      <c r="A352" s="49" t="s">
        <v>93</v>
      </c>
      <c r="B352" s="49" t="s">
        <v>97</v>
      </c>
      <c r="C352" s="56">
        <f>INDEX(Saturations!$G$2:$U$136,MATCH(LEFT(A$1,2)&amp;A352&amp;B352,Saturations!$A$2:$A$136,0),MATCH(C327,Saturations!$G$1:$U$1,0))</f>
        <v>1</v>
      </c>
      <c r="D352" s="57">
        <f>INDEX(Usage!$G$2:$V$136,MATCH(LEFT(A$1,2)&amp;A352&amp;B352,Usage!$A$2:$A$136,0),MATCH(C327,Usage!$G$1:$V$1,0))/1000000</f>
        <v>112.96057931618381</v>
      </c>
      <c r="E352" s="36"/>
      <c r="F352" s="49" t="s">
        <v>93</v>
      </c>
      <c r="G352" s="49" t="s">
        <v>97</v>
      </c>
      <c r="H352" s="56">
        <f>INDEX(Saturations!$G$2:$U$136,MATCH(LEFT(F$1,2)&amp;F352&amp;G352,Saturations!$A$2:$A$136,0),MATCH(H327,Saturations!$G$1:$U$1,0))</f>
        <v>1</v>
      </c>
      <c r="I352" s="57">
        <f>INDEX(Usage!$G$2:$V$136,MATCH(LEFT(F$1,2)&amp;F352&amp;G352,Usage!$A$2:$A$136,0),MATCH(H327,Usage!$G$1:$V$1,0))/1000000</f>
        <v>8.8604162376443918E-2</v>
      </c>
      <c r="J352" s="36"/>
      <c r="K352" s="49" t="s">
        <v>93</v>
      </c>
      <c r="L352" s="49" t="s">
        <v>97</v>
      </c>
      <c r="M352" s="56">
        <f>INDEX(Saturations!$G$2:$U$136,MATCH(LEFT(K$1,2)&amp;K352&amp;L352,Saturations!$A$2:$A$136,0),MATCH(M327,Saturations!$G$1:$U$1,0))</f>
        <v>1</v>
      </c>
      <c r="N352" s="57">
        <f>INDEX(Usage!$G$2:$V$136,MATCH(LEFT(K$1,2)&amp;K352&amp;L352,Usage!$A$2:$A$136,0),MATCH(M327,Usage!$G$1:$V$1,0))/1000000</f>
        <v>68.456126961503301</v>
      </c>
      <c r="O352" s="36"/>
      <c r="P352" s="49" t="s">
        <v>93</v>
      </c>
      <c r="Q352" s="49" t="s">
        <v>97</v>
      </c>
      <c r="R352" s="56">
        <f>INDEX(Saturations!$G$2:$U$136,MATCH(LEFT(P$1,2)&amp;P352&amp;Q352,Saturations!$A$2:$A$136,0),MATCH(R327,Saturations!$G$1:$U$1,0))</f>
        <v>1</v>
      </c>
      <c r="S352" s="57">
        <f>INDEX(Usage!$G$2:$V$136,MATCH(LEFT(P$1,2)&amp;P352&amp;Q352,Usage!$A$2:$A$136,0),MATCH(R327,Usage!$G$1:$V$1,0))/1000000</f>
        <v>7.5082194518063634</v>
      </c>
      <c r="T352" s="36"/>
      <c r="U352" s="49" t="s">
        <v>93</v>
      </c>
      <c r="V352" s="49" t="s">
        <v>97</v>
      </c>
      <c r="W352" s="56">
        <f>INDEX(Saturations!$G$2:$U$136,MATCH(LEFT(U$1,2)&amp;U352&amp;V352,Saturations!$A$2:$A$136,0),MATCH(W327,Saturations!$G$1:$U$1,0))</f>
        <v>1</v>
      </c>
      <c r="X352" s="57">
        <f>INDEX(Usage!$G$2:$V$136,MATCH(LEFT(U$1,2)&amp;U352&amp;V352,Usage!$A$2:$A$136,0),MATCH(W327,Usage!$G$1:$V$1,0))/1000000</f>
        <v>3.2823448263198711E-2</v>
      </c>
      <c r="Y352" s="36"/>
    </row>
    <row r="353" spans="1:25" x14ac:dyDescent="0.25">
      <c r="A353" s="49" t="s">
        <v>93</v>
      </c>
      <c r="B353" s="49" t="s">
        <v>98</v>
      </c>
      <c r="C353" s="56">
        <f>INDEX(Saturations!$G$2:$U$136,MATCH(LEFT(A$1,2)&amp;A353&amp;B353,Saturations!$A$2:$A$136,0),MATCH(C327,Saturations!$G$1:$U$1,0))</f>
        <v>1</v>
      </c>
      <c r="D353" s="57">
        <f>INDEX(Usage!$G$2:$V$136,MATCH(LEFT(A$1,2)&amp;A353&amp;B353,Usage!$A$2:$A$136,0),MATCH(C327,Usage!$G$1:$V$1,0))/1000000</f>
        <v>14.808111065978471</v>
      </c>
      <c r="E353" s="36"/>
      <c r="F353" s="49" t="s">
        <v>93</v>
      </c>
      <c r="G353" s="49" t="s">
        <v>98</v>
      </c>
      <c r="H353" s="56">
        <f>INDEX(Saturations!$G$2:$U$136,MATCH(LEFT(F$1,2)&amp;F353&amp;G353,Saturations!$A$2:$A$136,0),MATCH(H327,Saturations!$G$1:$U$1,0))</f>
        <v>1</v>
      </c>
      <c r="I353" s="57">
        <f>INDEX(Usage!$G$2:$V$136,MATCH(LEFT(F$1,2)&amp;F353&amp;G353,Usage!$A$2:$A$136,0),MATCH(H327,Usage!$G$1:$V$1,0))/1000000</f>
        <v>1.1615204926541965E-2</v>
      </c>
      <c r="J353" s="36"/>
      <c r="K353" s="49" t="s">
        <v>93</v>
      </c>
      <c r="L353" s="49" t="s">
        <v>98</v>
      </c>
      <c r="M353" s="56">
        <f>INDEX(Saturations!$G$2:$U$136,MATCH(LEFT(K$1,2)&amp;K353&amp;L353,Saturations!$A$2:$A$136,0),MATCH(M327,Saturations!$G$1:$U$1,0))</f>
        <v>1</v>
      </c>
      <c r="N353" s="57">
        <f>INDEX(Usage!$G$2:$V$136,MATCH(LEFT(K$1,2)&amp;K353&amp;L353,Usage!$A$2:$A$136,0),MATCH(M327,Usage!$G$1:$V$1,0))/1000000</f>
        <v>8.9739795717162263</v>
      </c>
      <c r="O353" s="36"/>
      <c r="P353" s="49" t="s">
        <v>93</v>
      </c>
      <c r="Q353" s="49" t="s">
        <v>98</v>
      </c>
      <c r="R353" s="56">
        <f>INDEX(Saturations!$G$2:$U$136,MATCH(LEFT(P$1,2)&amp;P353&amp;Q353,Saturations!$A$2:$A$136,0),MATCH(R327,Saturations!$G$1:$U$1,0))</f>
        <v>1</v>
      </c>
      <c r="S353" s="57">
        <f>INDEX(Usage!$G$2:$V$136,MATCH(LEFT(P$1,2)&amp;P353&amp;Q353,Usage!$A$2:$A$136,0),MATCH(R327,Usage!$G$1:$V$1,0))/1000000</f>
        <v>0.98425971452290117</v>
      </c>
      <c r="T353" s="36"/>
      <c r="U353" s="49" t="s">
        <v>93</v>
      </c>
      <c r="V353" s="49" t="s">
        <v>98</v>
      </c>
      <c r="W353" s="56">
        <f>INDEX(Saturations!$G$2:$U$136,MATCH(LEFT(U$1,2)&amp;U353&amp;V353,Saturations!$A$2:$A$136,0),MATCH(W327,Saturations!$G$1:$U$1,0))</f>
        <v>1</v>
      </c>
      <c r="X353" s="57">
        <f>INDEX(Usage!$G$2:$V$136,MATCH(LEFT(U$1,2)&amp;U353&amp;V353,Usage!$A$2:$A$136,0),MATCH(W327,Usage!$G$1:$V$1,0))/1000000</f>
        <v>4.3028574250611002E-3</v>
      </c>
      <c r="Y353" s="36"/>
    </row>
    <row r="354" spans="1:25" x14ac:dyDescent="0.25">
      <c r="A354" s="49" t="s">
        <v>99</v>
      </c>
      <c r="B354" s="49" t="s">
        <v>3</v>
      </c>
      <c r="C354" s="56">
        <f>INDEX(Saturations!$G$2:$U$136,MATCH(LEFT(A$1,2)&amp;A354&amp;B354,Saturations!$A$2:$A$136,0),MATCH(C327,Saturations!$G$1:$U$1,0))</f>
        <v>1</v>
      </c>
      <c r="D354" s="57">
        <f>INDEX(Usage!$G$2:$V$136,MATCH(LEFT(A$1,2)&amp;A354&amp;B354,Usage!$A$2:$A$136,0),MATCH(C327,Usage!$G$1:$V$1,0))/1000000</f>
        <v>27.418259964855071</v>
      </c>
      <c r="E354" s="36"/>
      <c r="F354" s="49" t="s">
        <v>99</v>
      </c>
      <c r="G354" s="49" t="s">
        <v>3</v>
      </c>
      <c r="H354" s="56">
        <f>INDEX(Saturations!$G$2:$U$136,MATCH(LEFT(F$1,2)&amp;F354&amp;G354,Saturations!$A$2:$A$136,0),MATCH(H327,Saturations!$G$1:$U$1,0))</f>
        <v>1</v>
      </c>
      <c r="I354" s="57">
        <f>INDEX(Usage!$G$2:$V$136,MATCH(LEFT(F$1,2)&amp;F354&amp;G354,Usage!$A$2:$A$136,0),MATCH(H327,Usage!$G$1:$V$1,0))/1000000</f>
        <v>2.273728422255282E-2</v>
      </c>
      <c r="J354" s="36"/>
      <c r="K354" s="49" t="s">
        <v>99</v>
      </c>
      <c r="L354" s="49" t="s">
        <v>3</v>
      </c>
      <c r="M354" s="56">
        <f>INDEX(Saturations!$G$2:$U$136,MATCH(LEFT(K$1,2)&amp;K354&amp;L354,Saturations!$A$2:$A$136,0),MATCH(M327,Saturations!$G$1:$U$1,0))</f>
        <v>1</v>
      </c>
      <c r="N354" s="57">
        <f>INDEX(Usage!$G$2:$V$136,MATCH(LEFT(K$1,2)&amp;K354&amp;L354,Usage!$A$2:$A$136,0),MATCH(M327,Usage!$G$1:$V$1,0))/1000000</f>
        <v>16.615954845308696</v>
      </c>
      <c r="O354" s="36"/>
      <c r="P354" s="49" t="s">
        <v>99</v>
      </c>
      <c r="Q354" s="49" t="s">
        <v>3</v>
      </c>
      <c r="R354" s="56">
        <f>INDEX(Saturations!$G$2:$U$136,MATCH(LEFT(P$1,2)&amp;P354&amp;Q354,Saturations!$A$2:$A$136,0),MATCH(R327,Saturations!$G$1:$U$1,0))</f>
        <v>1</v>
      </c>
      <c r="S354" s="57">
        <f>INDEX(Usage!$G$2:$V$136,MATCH(LEFT(P$1,2)&amp;P354&amp;Q354,Usage!$A$2:$A$136,0),MATCH(R327,Usage!$G$1:$V$1,0))/1000000</f>
        <v>1.822426142367656</v>
      </c>
      <c r="T354" s="36"/>
      <c r="U354" s="49" t="s">
        <v>99</v>
      </c>
      <c r="V354" s="49" t="s">
        <v>3</v>
      </c>
      <c r="W354" s="56">
        <f>INDEX(Saturations!$G$2:$U$136,MATCH(LEFT(U$1,2)&amp;U354&amp;V354,Saturations!$A$2:$A$136,0),MATCH(W327,Saturations!$G$1:$U$1,0))</f>
        <v>1</v>
      </c>
      <c r="X354" s="57">
        <f>INDEX(Usage!$G$2:$V$136,MATCH(LEFT(U$1,2)&amp;U354&amp;V354,Usage!$A$2:$A$136,0),MATCH(W327,Usage!$G$1:$V$1,0))/1000000</f>
        <v>8.4230362582042861E-3</v>
      </c>
      <c r="Y354" s="36"/>
    </row>
    <row r="355" spans="1:25" x14ac:dyDescent="0.25">
      <c r="A355" s="49" t="s">
        <v>99</v>
      </c>
      <c r="B355" s="49" t="s">
        <v>100</v>
      </c>
      <c r="C355" s="56">
        <f>INDEX(Saturations!$G$2:$U$136,MATCH(LEFT(A$1,2)&amp;A355&amp;B355,Saturations!$A$2:$A$136,0),MATCH(C327,Saturations!$G$1:$U$1,0))</f>
        <v>1</v>
      </c>
      <c r="D355" s="57">
        <f>INDEX(Usage!$G$2:$V$136,MATCH(LEFT(A$1,2)&amp;A355&amp;B355,Usage!$A$2:$A$136,0),MATCH(C327,Usage!$G$1:$V$1,0))/1000000</f>
        <v>36.626907169980917</v>
      </c>
      <c r="E355" s="36"/>
      <c r="F355" s="49" t="s">
        <v>99</v>
      </c>
      <c r="G355" s="49" t="s">
        <v>100</v>
      </c>
      <c r="H355" s="56">
        <f>INDEX(Saturations!$G$2:$U$136,MATCH(LEFT(F$1,2)&amp;F355&amp;G355,Saturations!$A$2:$A$136,0),MATCH(H327,Saturations!$G$1:$U$1,0))</f>
        <v>1</v>
      </c>
      <c r="I355" s="57">
        <f>INDEX(Usage!$G$2:$V$136,MATCH(LEFT(F$1,2)&amp;F355&amp;G355,Usage!$A$2:$A$136,0),MATCH(H327,Usage!$G$1:$V$1,0))/1000000</f>
        <v>2.1122491872428782E-2</v>
      </c>
      <c r="J355" s="36"/>
      <c r="K355" s="49" t="s">
        <v>99</v>
      </c>
      <c r="L355" s="49" t="s">
        <v>100</v>
      </c>
      <c r="M355" s="56">
        <f>INDEX(Saturations!$G$2:$U$136,MATCH(LEFT(K$1,2)&amp;K355&amp;L355,Saturations!$A$2:$A$136,0),MATCH(M327,Saturations!$G$1:$U$1,0))</f>
        <v>1</v>
      </c>
      <c r="N355" s="57">
        <f>INDEX(Usage!$G$2:$V$136,MATCH(LEFT(K$1,2)&amp;K355&amp;L355,Usage!$A$2:$A$136,0),MATCH(M327,Usage!$G$1:$V$1,0))/1000000</f>
        <v>22.1965593892469</v>
      </c>
      <c r="O355" s="36"/>
      <c r="P355" s="49" t="s">
        <v>99</v>
      </c>
      <c r="Q355" s="49" t="s">
        <v>100</v>
      </c>
      <c r="R355" s="56">
        <f>INDEX(Saturations!$G$2:$U$136,MATCH(LEFT(P$1,2)&amp;P355&amp;Q355,Saturations!$A$2:$A$136,0),MATCH(R327,Saturations!$G$1:$U$1,0))</f>
        <v>1</v>
      </c>
      <c r="S355" s="57">
        <f>INDEX(Usage!$G$2:$V$136,MATCH(LEFT(P$1,2)&amp;P355&amp;Q355,Usage!$A$2:$A$136,0),MATCH(R327,Usage!$G$1:$V$1,0))/1000000</f>
        <v>2.4345028906359119</v>
      </c>
      <c r="T355" s="36"/>
      <c r="U355" s="49" t="s">
        <v>99</v>
      </c>
      <c r="V355" s="49" t="s">
        <v>100</v>
      </c>
      <c r="W355" s="56">
        <f>INDEX(Saturations!$G$2:$U$136,MATCH(LEFT(U$1,2)&amp;U355&amp;V355,Saturations!$A$2:$A$136,0),MATCH(W327,Saturations!$G$1:$U$1,0))</f>
        <v>1</v>
      </c>
      <c r="X355" s="57">
        <f>INDEX(Usage!$G$2:$V$136,MATCH(LEFT(U$1,2)&amp;U355&amp;V355,Usage!$A$2:$A$136,0),MATCH(W327,Usage!$G$1:$V$1,0))/1000000</f>
        <v>7.8248357703432671E-3</v>
      </c>
      <c r="Y355" s="36"/>
    </row>
    <row r="356" spans="1:25" x14ac:dyDescent="0.25">
      <c r="A356" s="49" t="s">
        <v>99</v>
      </c>
      <c r="B356" s="49" t="s">
        <v>101</v>
      </c>
      <c r="C356" s="56">
        <f>INDEX(Saturations!$G$2:$U$136,MATCH(LEFT(A$1,2)&amp;A356&amp;B356,Saturations!$A$2:$A$136,0),MATCH(C327,Saturations!$G$1:$U$1,0))</f>
        <v>1</v>
      </c>
      <c r="D356" s="57">
        <f>INDEX(Usage!$G$2:$V$136,MATCH(LEFT(A$1,2)&amp;A356&amp;B356,Usage!$A$2:$A$136,0),MATCH(C327,Usage!$G$1:$V$1,0))/1000000</f>
        <v>36.626907169980917</v>
      </c>
      <c r="E356" s="36"/>
      <c r="F356" s="49" t="s">
        <v>99</v>
      </c>
      <c r="G356" s="49" t="s">
        <v>101</v>
      </c>
      <c r="H356" s="56">
        <f>INDEX(Saturations!$G$2:$U$136,MATCH(LEFT(F$1,2)&amp;F356&amp;G356,Saturations!$A$2:$A$136,0),MATCH(H327,Saturations!$G$1:$U$1,0))</f>
        <v>1</v>
      </c>
      <c r="I356" s="57">
        <f>INDEX(Usage!$G$2:$V$136,MATCH(LEFT(F$1,2)&amp;F356&amp;G356,Usage!$A$2:$A$136,0),MATCH(H327,Usage!$G$1:$V$1,0))/1000000</f>
        <v>2.1122491872428782E-2</v>
      </c>
      <c r="J356" s="36"/>
      <c r="K356" s="49" t="s">
        <v>99</v>
      </c>
      <c r="L356" s="49" t="s">
        <v>101</v>
      </c>
      <c r="M356" s="56">
        <f>INDEX(Saturations!$G$2:$U$136,MATCH(LEFT(K$1,2)&amp;K356&amp;L356,Saturations!$A$2:$A$136,0),MATCH(M327,Saturations!$G$1:$U$1,0))</f>
        <v>1</v>
      </c>
      <c r="N356" s="57">
        <f>INDEX(Usage!$G$2:$V$136,MATCH(LEFT(K$1,2)&amp;K356&amp;L356,Usage!$A$2:$A$136,0),MATCH(M327,Usage!$G$1:$V$1,0))/1000000</f>
        <v>22.1965593892469</v>
      </c>
      <c r="O356" s="36"/>
      <c r="P356" s="49" t="s">
        <v>99</v>
      </c>
      <c r="Q356" s="49" t="s">
        <v>101</v>
      </c>
      <c r="R356" s="56">
        <f>INDEX(Saturations!$G$2:$U$136,MATCH(LEFT(P$1,2)&amp;P356&amp;Q356,Saturations!$A$2:$A$136,0),MATCH(R327,Saturations!$G$1:$U$1,0))</f>
        <v>1</v>
      </c>
      <c r="S356" s="57">
        <f>INDEX(Usage!$G$2:$V$136,MATCH(LEFT(P$1,2)&amp;P356&amp;Q356,Usage!$A$2:$A$136,0),MATCH(R327,Usage!$G$1:$V$1,0))/1000000</f>
        <v>2.4345028906359119</v>
      </c>
      <c r="T356" s="36"/>
      <c r="U356" s="49" t="s">
        <v>99</v>
      </c>
      <c r="V356" s="49" t="s">
        <v>101</v>
      </c>
      <c r="W356" s="56">
        <f>INDEX(Saturations!$G$2:$U$136,MATCH(LEFT(U$1,2)&amp;U356&amp;V356,Saturations!$A$2:$A$136,0),MATCH(W327,Saturations!$G$1:$U$1,0))</f>
        <v>1</v>
      </c>
      <c r="X356" s="57">
        <f>INDEX(Usage!$G$2:$V$136,MATCH(LEFT(U$1,2)&amp;U356&amp;V356,Usage!$A$2:$A$136,0),MATCH(W327,Usage!$G$1:$V$1,0))/1000000</f>
        <v>7.8248357703432671E-3</v>
      </c>
      <c r="Y356" s="36"/>
    </row>
    <row r="357" spans="1:25" x14ac:dyDescent="0.25">
      <c r="A357" s="49" t="s">
        <v>99</v>
      </c>
      <c r="B357" s="49" t="s">
        <v>102</v>
      </c>
      <c r="C357" s="56">
        <f>INDEX(Saturations!$G$2:$U$136,MATCH(LEFT(A$1,2)&amp;A357&amp;B357,Saturations!$A$2:$A$136,0),MATCH(C327,Saturations!$G$1:$U$1,0))</f>
        <v>1</v>
      </c>
      <c r="D357" s="57">
        <f>INDEX(Usage!$G$2:$V$136,MATCH(LEFT(A$1,2)&amp;A357&amp;B357,Usage!$A$2:$A$136,0),MATCH(C327,Usage!$G$1:$V$1,0))/1000000</f>
        <v>129.16085824143738</v>
      </c>
      <c r="E357" s="36"/>
      <c r="F357" s="49" t="s">
        <v>99</v>
      </c>
      <c r="G357" s="49" t="s">
        <v>102</v>
      </c>
      <c r="H357" s="56">
        <f>INDEX(Saturations!$G$2:$U$136,MATCH(LEFT(F$1,2)&amp;F357&amp;G357,Saturations!$A$2:$A$136,0),MATCH(H327,Saturations!$G$1:$U$1,0))</f>
        <v>1</v>
      </c>
      <c r="I357" s="57">
        <f>INDEX(Usage!$G$2:$V$136,MATCH(LEFT(F$1,2)&amp;F357&amp;G357,Usage!$A$2:$A$136,0),MATCH(H327,Usage!$G$1:$V$1,0))/1000000</f>
        <v>8.9275996583915149E-2</v>
      </c>
      <c r="J357" s="36"/>
      <c r="K357" s="49" t="s">
        <v>99</v>
      </c>
      <c r="L357" s="49" t="s">
        <v>102</v>
      </c>
      <c r="M357" s="56">
        <f>INDEX(Saturations!$G$2:$U$136,MATCH(LEFT(K$1,2)&amp;K357&amp;L357,Saturations!$A$2:$A$136,0),MATCH(M327,Saturations!$G$1:$U$1,0))</f>
        <v>1</v>
      </c>
      <c r="N357" s="57">
        <f>INDEX(Usage!$G$2:$V$136,MATCH(LEFT(K$1,2)&amp;K357&amp;L357,Usage!$A$2:$A$136,0),MATCH(M327,Usage!$G$1:$V$1,0))/1000000</f>
        <v>78.273785100585044</v>
      </c>
      <c r="O357" s="36"/>
      <c r="P357" s="49" t="s">
        <v>99</v>
      </c>
      <c r="Q357" s="49" t="s">
        <v>102</v>
      </c>
      <c r="R357" s="56">
        <f>INDEX(Saturations!$G$2:$U$136,MATCH(LEFT(P$1,2)&amp;P357&amp;Q357,Saturations!$A$2:$A$136,0),MATCH(R327,Saturations!$G$1:$U$1,0))</f>
        <v>1</v>
      </c>
      <c r="S357" s="57">
        <f>INDEX(Usage!$G$2:$V$136,MATCH(LEFT(P$1,2)&amp;P357&amp;Q357,Usage!$A$2:$A$136,0),MATCH(R327,Usage!$G$1:$V$1,0))/1000000</f>
        <v>8.5850132332087483</v>
      </c>
      <c r="T357" s="36"/>
      <c r="U357" s="49" t="s">
        <v>99</v>
      </c>
      <c r="V357" s="49" t="s">
        <v>102</v>
      </c>
      <c r="W357" s="56">
        <f>INDEX(Saturations!$G$2:$U$136,MATCH(LEFT(U$1,2)&amp;U357&amp;V357,Saturations!$A$2:$A$136,0),MATCH(W327,Saturations!$G$1:$U$1,0))</f>
        <v>1</v>
      </c>
      <c r="X357" s="57">
        <f>INDEX(Usage!$G$2:$V$136,MATCH(LEFT(U$1,2)&amp;U357&amp;V357,Usage!$A$2:$A$136,0),MATCH(W327,Usage!$G$1:$V$1,0))/1000000</f>
        <v>3.30723295206806E-2</v>
      </c>
      <c r="Y357" s="36"/>
    </row>
    <row r="358" spans="1:25" x14ac:dyDescent="0.25">
      <c r="A358" s="49" t="s">
        <v>99</v>
      </c>
      <c r="B358" s="49" t="s">
        <v>6</v>
      </c>
      <c r="C358" s="56">
        <f>INDEX(Saturations!$G$2:$U$136,MATCH(LEFT(A$1,2)&amp;A358&amp;B358,Saturations!$A$2:$A$136,0),MATCH(C327,Saturations!$G$1:$U$1,0))</f>
        <v>1</v>
      </c>
      <c r="D358" s="57">
        <f>INDEX(Usage!$G$2:$V$136,MATCH(LEFT(A$1,2)&amp;A358&amp;B358,Usage!$A$2:$A$136,0),MATCH(C327,Usage!$G$1:$V$1,0))/1000000</f>
        <v>11.694403867565079</v>
      </c>
      <c r="E358" s="36"/>
      <c r="F358" s="49" t="s">
        <v>99</v>
      </c>
      <c r="G358" s="49" t="s">
        <v>6</v>
      </c>
      <c r="H358" s="56">
        <f>INDEX(Saturations!$G$2:$U$136,MATCH(LEFT(F$1,2)&amp;F358&amp;G358,Saturations!$A$2:$A$136,0),MATCH(H327,Saturations!$G$1:$U$1,0))</f>
        <v>1</v>
      </c>
      <c r="I358" s="57">
        <f>INDEX(Usage!$G$2:$V$136,MATCH(LEFT(F$1,2)&amp;F358&amp;G358,Usage!$A$2:$A$136,0),MATCH(H327,Usage!$G$1:$V$1,0))/1000000</f>
        <v>8.0831729824842428E-3</v>
      </c>
      <c r="J358" s="36"/>
      <c r="K358" s="49" t="s">
        <v>99</v>
      </c>
      <c r="L358" s="49" t="s">
        <v>6</v>
      </c>
      <c r="M358" s="56">
        <f>INDEX(Saturations!$G$2:$U$136,MATCH(LEFT(K$1,2)&amp;K358&amp;L358,Saturations!$A$2:$A$136,0),MATCH(M327,Saturations!$G$1:$U$1,0))</f>
        <v>1</v>
      </c>
      <c r="N358" s="57">
        <f>INDEX(Usage!$G$2:$V$136,MATCH(LEFT(K$1,2)&amp;K358&amp;L358,Usage!$A$2:$A$136,0),MATCH(M327,Usage!$G$1:$V$1,0))/1000000</f>
        <v>7.087017442220529</v>
      </c>
      <c r="O358" s="36"/>
      <c r="P358" s="49" t="s">
        <v>99</v>
      </c>
      <c r="Q358" s="49" t="s">
        <v>6</v>
      </c>
      <c r="R358" s="56">
        <f>INDEX(Saturations!$G$2:$U$136,MATCH(LEFT(P$1,2)&amp;P358&amp;Q358,Saturations!$A$2:$A$136,0),MATCH(R327,Saturations!$G$1:$U$1,0))</f>
        <v>1</v>
      </c>
      <c r="S358" s="57">
        <f>INDEX(Usage!$G$2:$V$136,MATCH(LEFT(P$1,2)&amp;P358&amp;Q358,Usage!$A$2:$A$136,0),MATCH(R327,Usage!$G$1:$V$1,0))/1000000</f>
        <v>0.7772990465103965</v>
      </c>
      <c r="T358" s="36"/>
      <c r="U358" s="49" t="s">
        <v>99</v>
      </c>
      <c r="V358" s="49" t="s">
        <v>6</v>
      </c>
      <c r="W358" s="56">
        <f>INDEX(Saturations!$G$2:$U$136,MATCH(LEFT(U$1,2)&amp;U358&amp;V358,Saturations!$A$2:$A$136,0),MATCH(W327,Saturations!$G$1:$U$1,0))</f>
        <v>1</v>
      </c>
      <c r="X358" s="57">
        <f>INDEX(Usage!$G$2:$V$136,MATCH(LEFT(U$1,2)&amp;U358&amp;V358,Usage!$A$2:$A$136,0),MATCH(W327,Usage!$G$1:$V$1,0))/1000000</f>
        <v>2.9944147439239705E-3</v>
      </c>
      <c r="Y358" s="36"/>
    </row>
    <row r="359" spans="1:25" ht="14.4" thickBot="1" x14ac:dyDescent="0.3">
      <c r="A359" s="49" t="s">
        <v>91</v>
      </c>
      <c r="B359" s="49" t="s">
        <v>91</v>
      </c>
      <c r="C359" s="56">
        <f>INDEX(Saturations!$G$2:$U$136,MATCH(LEFT(A$1,2)&amp;A359&amp;B359,Saturations!$A$2:$A$136,0),MATCH(C327,Saturations!$G$1:$U$1,0))</f>
        <v>1</v>
      </c>
      <c r="D359" s="57">
        <f>INDEX(Usage!$G$2:$V$136,MATCH(LEFT(A$1,2)&amp;A359&amp;B359,Usage!$A$2:$A$136,0),MATCH(C327,Usage!$G$1:$V$1,0))/1000000</f>
        <v>39.6179511470934</v>
      </c>
      <c r="E359" s="36"/>
      <c r="F359" s="49" t="s">
        <v>91</v>
      </c>
      <c r="G359" s="49" t="s">
        <v>91</v>
      </c>
      <c r="H359" s="56">
        <f>INDEX(Saturations!$G$2:$U$136,MATCH(LEFT(F$1,2)&amp;F359&amp;G359,Saturations!$A$2:$A$136,0),MATCH(H327,Saturations!$G$1:$U$1,0))</f>
        <v>0</v>
      </c>
      <c r="I359" s="57">
        <f>INDEX(Usage!$G$2:$V$136,MATCH(LEFT(F$1,2)&amp;F359&amp;G359,Usage!$A$2:$A$136,0),MATCH(H327,Usage!$G$1:$V$1,0))/1000000</f>
        <v>0</v>
      </c>
      <c r="J359" s="36"/>
      <c r="K359" s="49" t="s">
        <v>91</v>
      </c>
      <c r="L359" s="49" t="s">
        <v>91</v>
      </c>
      <c r="M359" s="56">
        <f>INDEX(Saturations!$G$2:$U$136,MATCH(LEFT(K$1,2)&amp;K359&amp;L359,Saturations!$A$2:$A$136,0),MATCH(M327,Saturations!$G$1:$U$1,0))</f>
        <v>1</v>
      </c>
      <c r="N359" s="57">
        <f>INDEX(Usage!$G$2:$V$136,MATCH(LEFT(K$1,2)&amp;K359&amp;L359,Usage!$A$2:$A$136,0),MATCH(M327,Usage!$G$1:$V$1,0))/1000000</f>
        <v>24.009185417584881</v>
      </c>
      <c r="O359" s="36"/>
      <c r="P359" s="49" t="s">
        <v>91</v>
      </c>
      <c r="Q359" s="49" t="s">
        <v>91</v>
      </c>
      <c r="R359" s="56">
        <f>INDEX(Saturations!$G$2:$U$136,MATCH(LEFT(P$1,2)&amp;P359&amp;Q359,Saturations!$A$2:$A$136,0),MATCH(R327,Saturations!$G$1:$U$1,0))</f>
        <v>1</v>
      </c>
      <c r="S359" s="57">
        <f>INDEX(Usage!$G$2:$V$136,MATCH(LEFT(P$1,2)&amp;P359&amp;Q359,Usage!$A$2:$A$136,0),MATCH(R327,Usage!$G$1:$V$1,0))/1000000</f>
        <v>2.6333104277972121</v>
      </c>
      <c r="T359" s="36"/>
      <c r="U359" s="49" t="s">
        <v>91</v>
      </c>
      <c r="V359" s="49" t="s">
        <v>91</v>
      </c>
      <c r="W359" s="56">
        <f>INDEX(Saturations!$G$2:$U$136,MATCH(LEFT(U$1,2)&amp;U359&amp;V359,Saturations!$A$2:$A$136,0),MATCH(W327,Saturations!$G$1:$U$1,0))</f>
        <v>0</v>
      </c>
      <c r="X359" s="57">
        <f>INDEX(Usage!$G$2:$V$136,MATCH(LEFT(U$1,2)&amp;U359&amp;V359,Usage!$A$2:$A$136,0),MATCH(W327,Usage!$G$1:$V$1,0))/1000000</f>
        <v>0</v>
      </c>
      <c r="Y359" s="36"/>
    </row>
    <row r="360" spans="1:25" ht="15" thickTop="1" thickBot="1" x14ac:dyDescent="0.3">
      <c r="A360" s="92" t="s">
        <v>7</v>
      </c>
      <c r="B360" s="92"/>
      <c r="C360" s="58"/>
      <c r="D360" s="59">
        <f>SUM(D332:D359)</f>
        <v>784.03462853742053</v>
      </c>
      <c r="E360" s="36"/>
      <c r="F360" s="92" t="s">
        <v>7</v>
      </c>
      <c r="G360" s="92"/>
      <c r="H360" s="58"/>
      <c r="I360" s="59">
        <f>SUM(I332:I359)</f>
        <v>0.55045730385112646</v>
      </c>
      <c r="J360" s="36"/>
      <c r="K360" s="92" t="s">
        <v>7</v>
      </c>
      <c r="L360" s="92"/>
      <c r="M360" s="58"/>
      <c r="N360" s="59">
        <f>SUM(N332:N359)</f>
        <v>475.13897678535687</v>
      </c>
      <c r="O360" s="36"/>
      <c r="P360" s="92" t="s">
        <v>7</v>
      </c>
      <c r="Q360" s="92"/>
      <c r="R360" s="58"/>
      <c r="S360" s="59">
        <f>SUM(S332:S359)</f>
        <v>52.112905975784514</v>
      </c>
      <c r="T360" s="36"/>
      <c r="U360" s="92" t="s">
        <v>7</v>
      </c>
      <c r="V360" s="92"/>
      <c r="W360" s="58"/>
      <c r="X360" s="59">
        <f>SUM(X332:X359)</f>
        <v>0.2039171337943915</v>
      </c>
      <c r="Y360" s="36"/>
    </row>
    <row r="361" spans="1:25" ht="14.4" thickTop="1" x14ac:dyDescent="0.25">
      <c r="E361" s="36"/>
      <c r="J361" s="36"/>
      <c r="O361" s="36"/>
      <c r="T361" s="36"/>
      <c r="Y361" s="36"/>
    </row>
    <row r="362" spans="1:25" ht="15.6" thickBot="1" x14ac:dyDescent="0.3">
      <c r="A362" s="80" t="s">
        <v>108</v>
      </c>
      <c r="B362" s="80"/>
      <c r="C362" s="80"/>
      <c r="D362" s="80"/>
      <c r="E362" s="36"/>
      <c r="F362" s="80" t="s">
        <v>108</v>
      </c>
      <c r="G362" s="80"/>
      <c r="H362" s="80"/>
      <c r="I362" s="80"/>
      <c r="J362" s="36"/>
      <c r="K362" s="80" t="s">
        <v>108</v>
      </c>
      <c r="L362" s="80"/>
      <c r="M362" s="80"/>
      <c r="N362" s="80"/>
      <c r="O362" s="36"/>
      <c r="P362" s="80" t="s">
        <v>108</v>
      </c>
      <c r="Q362" s="80"/>
      <c r="R362" s="80"/>
      <c r="S362" s="80"/>
      <c r="T362" s="36"/>
      <c r="U362" s="80" t="s">
        <v>108</v>
      </c>
      <c r="V362" s="80"/>
      <c r="W362" s="80"/>
      <c r="X362" s="80"/>
      <c r="Y362" s="36"/>
    </row>
    <row r="363" spans="1:25" ht="14.4" thickTop="1" x14ac:dyDescent="0.25">
      <c r="A363" s="49"/>
      <c r="B363" s="50"/>
      <c r="C363" s="51" t="s">
        <v>18</v>
      </c>
      <c r="D363" s="49"/>
      <c r="E363" s="36"/>
      <c r="F363" s="49"/>
      <c r="G363" s="50"/>
      <c r="H363" s="51" t="s">
        <v>18</v>
      </c>
      <c r="I363" s="49"/>
      <c r="J363" s="36"/>
      <c r="K363" s="49"/>
      <c r="L363" s="50"/>
      <c r="M363" s="51" t="s">
        <v>18</v>
      </c>
      <c r="N363" s="49"/>
      <c r="O363" s="36"/>
      <c r="P363" s="49"/>
      <c r="Q363" s="50"/>
      <c r="R363" s="51" t="s">
        <v>18</v>
      </c>
      <c r="S363" s="49"/>
      <c r="T363" s="36"/>
      <c r="U363" s="49"/>
      <c r="V363" s="50"/>
      <c r="W363" s="51" t="s">
        <v>18</v>
      </c>
      <c r="X363" s="49"/>
      <c r="Y363" s="36"/>
    </row>
    <row r="364" spans="1:25" x14ac:dyDescent="0.25">
      <c r="A364" s="49"/>
      <c r="B364" s="53" t="s">
        <v>72</v>
      </c>
      <c r="C364" s="54">
        <f>INDEX('Control Totals'!$F$2:$F$76,MATCH(LEFT(A$1,2)&amp;"_"&amp;C363,'Control Totals'!$B$2:$B$76,0))</f>
        <v>416.11882361584429</v>
      </c>
      <c r="D364" s="49"/>
      <c r="E364" s="36"/>
      <c r="F364" s="49"/>
      <c r="G364" s="53" t="s">
        <v>72</v>
      </c>
      <c r="H364" s="54">
        <f>INDEX('Control Totals'!$F$2:$F$76,MATCH(LEFT(F$1,2)&amp;"_"&amp;H363,'Control Totals'!$B$2:$B$76,0))</f>
        <v>2.6364049052128116</v>
      </c>
      <c r="I364" s="49"/>
      <c r="J364" s="36"/>
      <c r="K364" s="49"/>
      <c r="L364" s="53" t="s">
        <v>72</v>
      </c>
      <c r="M364" s="54">
        <f>INDEX('Control Totals'!$F$2:$F$76,MATCH(LEFT(K$1,2)&amp;"_"&amp;M363,'Control Totals'!$B$2:$B$76,0))</f>
        <v>2.1524661457976793</v>
      </c>
      <c r="N364" s="49"/>
      <c r="O364" s="36"/>
      <c r="P364" s="49"/>
      <c r="Q364" s="53" t="s">
        <v>72</v>
      </c>
      <c r="R364" s="54">
        <f>INDEX('Control Totals'!$F$2:$F$76,MATCH(LEFT(P$1,2)&amp;"_"&amp;R363,'Control Totals'!$B$2:$B$76,0))</f>
        <v>1.3367281019416331</v>
      </c>
      <c r="S364" s="49"/>
      <c r="T364" s="36"/>
      <c r="U364" s="49"/>
      <c r="V364" s="53" t="s">
        <v>72</v>
      </c>
      <c r="W364" s="54">
        <f>INDEX('Control Totals'!$F$2:$F$76,MATCH(LEFT(U$1,2)&amp;"_"&amp;W363,'Control Totals'!$B$2:$B$76,0))</f>
        <v>2.1151174128151076</v>
      </c>
      <c r="X364" s="49"/>
      <c r="Y364" s="36"/>
    </row>
    <row r="365" spans="1:25" ht="15.45" customHeight="1" x14ac:dyDescent="0.25">
      <c r="A365" s="49"/>
      <c r="B365" s="52"/>
      <c r="C365" s="55"/>
      <c r="D365" s="49"/>
      <c r="E365" s="36"/>
      <c r="F365" s="49"/>
      <c r="G365" s="52"/>
      <c r="H365" s="55"/>
      <c r="I365" s="49"/>
      <c r="J365" s="36"/>
      <c r="K365" s="49"/>
      <c r="L365" s="52"/>
      <c r="M365" s="55"/>
      <c r="N365" s="49"/>
      <c r="O365" s="36"/>
      <c r="P365" s="49"/>
      <c r="Q365" s="52"/>
      <c r="R365" s="55"/>
      <c r="S365" s="49"/>
      <c r="T365" s="36"/>
      <c r="U365" s="49"/>
      <c r="V365" s="52"/>
      <c r="W365" s="55"/>
      <c r="X365" s="49"/>
      <c r="Y365" s="36"/>
    </row>
    <row r="366" spans="1:25" ht="14.4" thickBot="1" x14ac:dyDescent="0.3">
      <c r="A366" s="81" t="s">
        <v>92</v>
      </c>
      <c r="B366" s="81"/>
      <c r="C366" s="81"/>
      <c r="D366" s="81"/>
      <c r="E366" s="36"/>
      <c r="F366" s="81" t="s">
        <v>92</v>
      </c>
      <c r="G366" s="81"/>
      <c r="H366" s="81"/>
      <c r="I366" s="81"/>
      <c r="J366" s="36"/>
      <c r="K366" s="81" t="s">
        <v>92</v>
      </c>
      <c r="L366" s="81"/>
      <c r="M366" s="81"/>
      <c r="N366" s="81"/>
      <c r="O366" s="36"/>
      <c r="P366" s="81" t="s">
        <v>92</v>
      </c>
      <c r="Q366" s="81"/>
      <c r="R366" s="81"/>
      <c r="S366" s="81"/>
      <c r="T366" s="36"/>
      <c r="U366" s="81" t="s">
        <v>92</v>
      </c>
      <c r="V366" s="81"/>
      <c r="W366" s="81"/>
      <c r="X366" s="81"/>
      <c r="Y366" s="36"/>
    </row>
    <row r="367" spans="1:25" ht="14.4" thickTop="1" x14ac:dyDescent="0.25">
      <c r="A367" s="82" t="s">
        <v>32</v>
      </c>
      <c r="B367" s="83" t="s">
        <v>51</v>
      </c>
      <c r="C367" s="83" t="s">
        <v>73</v>
      </c>
      <c r="D367" s="41" t="s">
        <v>74</v>
      </c>
      <c r="E367" s="36"/>
      <c r="F367" s="82" t="s">
        <v>32</v>
      </c>
      <c r="G367" s="83" t="s">
        <v>51</v>
      </c>
      <c r="H367" s="83" t="s">
        <v>73</v>
      </c>
      <c r="I367" s="41" t="s">
        <v>74</v>
      </c>
      <c r="J367" s="36"/>
      <c r="K367" s="82" t="s">
        <v>32</v>
      </c>
      <c r="L367" s="83" t="s">
        <v>51</v>
      </c>
      <c r="M367" s="83" t="s">
        <v>73</v>
      </c>
      <c r="N367" s="41" t="s">
        <v>74</v>
      </c>
      <c r="O367" s="36"/>
      <c r="P367" s="82" t="s">
        <v>32</v>
      </c>
      <c r="Q367" s="83" t="s">
        <v>51</v>
      </c>
      <c r="R367" s="83" t="s">
        <v>73</v>
      </c>
      <c r="S367" s="41" t="s">
        <v>74</v>
      </c>
      <c r="T367" s="36"/>
      <c r="U367" s="82" t="s">
        <v>32</v>
      </c>
      <c r="V367" s="83" t="s">
        <v>51</v>
      </c>
      <c r="W367" s="83" t="s">
        <v>73</v>
      </c>
      <c r="X367" s="41" t="s">
        <v>74</v>
      </c>
      <c r="Y367" s="36"/>
    </row>
    <row r="368" spans="1:25" ht="14.4" thickBot="1" x14ac:dyDescent="0.3">
      <c r="A368" s="81"/>
      <c r="B368" s="84"/>
      <c r="C368" s="84"/>
      <c r="D368" s="42" t="s">
        <v>75</v>
      </c>
      <c r="E368" s="36"/>
      <c r="F368" s="81"/>
      <c r="G368" s="84"/>
      <c r="H368" s="84"/>
      <c r="I368" s="42" t="s">
        <v>75</v>
      </c>
      <c r="J368" s="36"/>
      <c r="K368" s="81"/>
      <c r="L368" s="84"/>
      <c r="M368" s="84"/>
      <c r="N368" s="42" t="s">
        <v>75</v>
      </c>
      <c r="O368" s="36"/>
      <c r="P368" s="81"/>
      <c r="Q368" s="84"/>
      <c r="R368" s="84"/>
      <c r="S368" s="42" t="s">
        <v>75</v>
      </c>
      <c r="T368" s="36"/>
      <c r="U368" s="81"/>
      <c r="V368" s="84"/>
      <c r="W368" s="84"/>
      <c r="X368" s="42" t="s">
        <v>75</v>
      </c>
      <c r="Y368" s="36"/>
    </row>
    <row r="369" spans="1:25" ht="14.4" thickTop="1" x14ac:dyDescent="0.25">
      <c r="A369" s="49" t="s">
        <v>76</v>
      </c>
      <c r="B369" s="49" t="s">
        <v>77</v>
      </c>
      <c r="C369" s="56">
        <f>INDEX(Saturations!$G$2:$U$136,MATCH(LEFT(A$1,2)&amp;A369&amp;B369,Saturations!$A$2:$A$136,0),MATCH(C363,Saturations!$G$1:$U$1,0))</f>
        <v>2.5000000000000001E-2</v>
      </c>
      <c r="D369" s="57">
        <f>INDEX(Usage!$G$2:$V$136,MATCH(LEFT(A$1,2)&amp;A369&amp;B369,Usage!$A$2:$A$136,0),MATCH(C363,Usage!$G$1:$V$1,0))/1000000</f>
        <v>3.4410365476841536</v>
      </c>
      <c r="E369" s="36"/>
      <c r="F369" s="49" t="s">
        <v>76</v>
      </c>
      <c r="G369" s="49" t="s">
        <v>77</v>
      </c>
      <c r="H369" s="56">
        <f>INDEX(Saturations!$G$2:$U$136,MATCH(LEFT(F$1,2)&amp;F369&amp;G369,Saturations!$A$2:$A$136,0),MATCH(H363,Saturations!$G$1:$U$1,0))</f>
        <v>2.5000000000000001E-2</v>
      </c>
      <c r="I369" s="57">
        <f>INDEX(Usage!$G$2:$V$136,MATCH(LEFT(F$1,2)&amp;F369&amp;G369,Usage!$A$2:$A$136,0),MATCH(H363,Usage!$G$1:$V$1,0))/1000000</f>
        <v>1.5919915649309828E-2</v>
      </c>
      <c r="J369" s="36"/>
      <c r="K369" s="49" t="s">
        <v>76</v>
      </c>
      <c r="L369" s="49" t="s">
        <v>77</v>
      </c>
      <c r="M369" s="56">
        <f>INDEX(Saturations!$G$2:$U$136,MATCH(LEFT(K$1,2)&amp;K369&amp;L369,Saturations!$A$2:$A$136,0),MATCH(M363,Saturations!$G$1:$U$1,0))</f>
        <v>2.5000000000000001E-2</v>
      </c>
      <c r="N369" s="57">
        <f>INDEX(Usage!$G$2:$V$136,MATCH(LEFT(K$1,2)&amp;K369&amp;L369,Usage!$A$2:$A$136,0),MATCH(M363,Usage!$G$1:$V$1,0))/1000000</f>
        <v>2.8111836574466389E-2</v>
      </c>
      <c r="O369" s="36"/>
      <c r="P369" s="49" t="s">
        <v>76</v>
      </c>
      <c r="Q369" s="49" t="s">
        <v>77</v>
      </c>
      <c r="R369" s="56">
        <f>INDEX(Saturations!$G$2:$U$136,MATCH(LEFT(P$1,2)&amp;P369&amp;Q369,Saturations!$A$2:$A$136,0),MATCH(R363,Saturations!$G$1:$U$1,0))</f>
        <v>2.5000000000000001E-2</v>
      </c>
      <c r="S369" s="57">
        <f>INDEX(Usage!$G$2:$V$136,MATCH(LEFT(P$1,2)&amp;P369&amp;Q369,Usage!$A$2:$A$136,0),MATCH(R363,Usage!$G$1:$V$1,0))/1000000</f>
        <v>8.6570918637130425E-3</v>
      </c>
      <c r="T369" s="36"/>
      <c r="U369" s="49" t="s">
        <v>76</v>
      </c>
      <c r="V369" s="49" t="s">
        <v>77</v>
      </c>
      <c r="W369" s="56">
        <f>INDEX(Saturations!$G$2:$U$136,MATCH(LEFT(U$1,2)&amp;U369&amp;V369,Saturations!$A$2:$A$136,0),MATCH(W363,Saturations!$G$1:$U$1,0))</f>
        <v>2.5000000000000001E-2</v>
      </c>
      <c r="X369" s="57">
        <f>INDEX(Usage!$G$2:$V$136,MATCH(LEFT(U$1,2)&amp;U369&amp;V369,Usage!$A$2:$A$136,0),MATCH(W363,Usage!$G$1:$V$1,0))/1000000</f>
        <v>1.1825774154306166E-2</v>
      </c>
      <c r="Y369" s="36"/>
    </row>
    <row r="370" spans="1:25" x14ac:dyDescent="0.25">
      <c r="A370" s="49" t="s">
        <v>76</v>
      </c>
      <c r="B370" s="49" t="s">
        <v>78</v>
      </c>
      <c r="C370" s="56">
        <f>INDEX(Saturations!$G$2:$U$136,MATCH(LEFT(A$1,2)&amp;A370&amp;B370,Saturations!$A$2:$A$136,0),MATCH(C363,Saturations!$G$1:$U$1,0))</f>
        <v>2.5000000000000001E-2</v>
      </c>
      <c r="D370" s="57">
        <f>INDEX(Usage!$G$2:$V$136,MATCH(LEFT(A$1,2)&amp;A370&amp;B370,Usage!$A$2:$A$136,0),MATCH(C363,Usage!$G$1:$V$1,0))/1000000</f>
        <v>3.464687286790002</v>
      </c>
      <c r="E370" s="36"/>
      <c r="F370" s="49" t="s">
        <v>76</v>
      </c>
      <c r="G370" s="49" t="s">
        <v>78</v>
      </c>
      <c r="H370" s="56">
        <f>INDEX(Saturations!$G$2:$U$136,MATCH(LEFT(F$1,2)&amp;F370&amp;G370,Saturations!$A$2:$A$136,0),MATCH(H363,Saturations!$G$1:$U$1,0))</f>
        <v>2.5000000000000001E-2</v>
      </c>
      <c r="I370" s="57">
        <f>INDEX(Usage!$G$2:$V$136,MATCH(LEFT(F$1,2)&amp;F370&amp;G370,Usage!$A$2:$A$136,0),MATCH(H363,Usage!$G$1:$V$1,0))/1000000</f>
        <v>1.8442176283403645E-2</v>
      </c>
      <c r="J370" s="36"/>
      <c r="K370" s="49" t="s">
        <v>76</v>
      </c>
      <c r="L370" s="49" t="s">
        <v>78</v>
      </c>
      <c r="M370" s="56">
        <f>INDEX(Saturations!$G$2:$U$136,MATCH(LEFT(K$1,2)&amp;K370&amp;L370,Saturations!$A$2:$A$136,0),MATCH(M363,Saturations!$G$1:$U$1,0))</f>
        <v>2.5000000000000001E-2</v>
      </c>
      <c r="N370" s="57">
        <f>INDEX(Usage!$G$2:$V$136,MATCH(LEFT(K$1,2)&amp;K370&amp;L370,Usage!$A$2:$A$136,0),MATCH(M363,Usage!$G$1:$V$1,0))/1000000</f>
        <v>2.9888754082158919E-2</v>
      </c>
      <c r="O370" s="36"/>
      <c r="P370" s="49" t="s">
        <v>76</v>
      </c>
      <c r="Q370" s="49" t="s">
        <v>78</v>
      </c>
      <c r="R370" s="56">
        <f>INDEX(Saturations!$G$2:$U$136,MATCH(LEFT(P$1,2)&amp;P370&amp;Q370,Saturations!$A$2:$A$136,0),MATCH(R363,Saturations!$G$1:$U$1,0))</f>
        <v>2.5000000000000001E-2</v>
      </c>
      <c r="S370" s="57">
        <f>INDEX(Usage!$G$2:$V$136,MATCH(LEFT(P$1,2)&amp;P370&amp;Q370,Usage!$A$2:$A$136,0),MATCH(R363,Usage!$G$1:$V$1,0))/1000000</f>
        <v>9.0942485389190683E-3</v>
      </c>
      <c r="T370" s="36"/>
      <c r="U370" s="49" t="s">
        <v>76</v>
      </c>
      <c r="V370" s="49" t="s">
        <v>78</v>
      </c>
      <c r="W370" s="56">
        <f>INDEX(Saturations!$G$2:$U$136,MATCH(LEFT(U$1,2)&amp;U370&amp;V370,Saturations!$A$2:$A$136,0),MATCH(W363,Saturations!$G$1:$U$1,0))</f>
        <v>2.5000000000000001E-2</v>
      </c>
      <c r="X370" s="57">
        <f>INDEX(Usage!$G$2:$V$136,MATCH(LEFT(U$1,2)&amp;U370&amp;V370,Usage!$A$2:$A$136,0),MATCH(W363,Usage!$G$1:$V$1,0))/1000000</f>
        <v>1.288524867034598E-2</v>
      </c>
      <c r="Y370" s="36"/>
    </row>
    <row r="371" spans="1:25" x14ac:dyDescent="0.25">
      <c r="A371" s="49" t="s">
        <v>76</v>
      </c>
      <c r="B371" s="49" t="s">
        <v>79</v>
      </c>
      <c r="C371" s="56">
        <f>INDEX(Saturations!$G$2:$U$136,MATCH(LEFT(A$1,2)&amp;A371&amp;B371,Saturations!$A$2:$A$136,0),MATCH(C363,Saturations!$G$1:$U$1,0))</f>
        <v>0.12818875133693347</v>
      </c>
      <c r="D371" s="57">
        <f>INDEX(Usage!$G$2:$V$136,MATCH(LEFT(A$1,2)&amp;A371&amp;B371,Usage!$A$2:$A$136,0),MATCH(C363,Usage!$G$1:$V$1,0))/1000000</f>
        <v>15.028540233521355</v>
      </c>
      <c r="E371" s="36"/>
      <c r="F371" s="49" t="s">
        <v>76</v>
      </c>
      <c r="G371" s="49" t="s">
        <v>79</v>
      </c>
      <c r="H371" s="56">
        <f>INDEX(Saturations!$G$2:$U$136,MATCH(LEFT(F$1,2)&amp;F371&amp;G371,Saturations!$A$2:$A$136,0),MATCH(H363,Saturations!$G$1:$U$1,0))</f>
        <v>0.18954764965777018</v>
      </c>
      <c r="I371" s="57">
        <f>INDEX(Usage!$G$2:$V$136,MATCH(LEFT(F$1,2)&amp;F371&amp;G371,Usage!$A$2:$A$136,0),MATCH(H363,Usage!$G$1:$V$1,0))/1000000</f>
        <v>0.11249142941571785</v>
      </c>
      <c r="J371" s="36"/>
      <c r="K371" s="49" t="s">
        <v>76</v>
      </c>
      <c r="L371" s="49" t="s">
        <v>79</v>
      </c>
      <c r="M371" s="56">
        <f>INDEX(Saturations!$G$2:$U$136,MATCH(LEFT(K$1,2)&amp;K371&amp;L371,Saturations!$A$2:$A$136,0),MATCH(M363,Saturations!$G$1:$U$1,0))</f>
        <v>5.8239276119433983E-2</v>
      </c>
      <c r="N371" s="57">
        <f>INDEX(Usage!$G$2:$V$136,MATCH(LEFT(K$1,2)&amp;K371&amp;L371,Usage!$A$2:$A$136,0),MATCH(M363,Usage!$G$1:$V$1,0))/1000000</f>
        <v>6.3732060487711448E-2</v>
      </c>
      <c r="O371" s="36"/>
      <c r="P371" s="49" t="s">
        <v>76</v>
      </c>
      <c r="Q371" s="49" t="s">
        <v>79</v>
      </c>
      <c r="R371" s="56">
        <f>INDEX(Saturations!$G$2:$U$136,MATCH(LEFT(P$1,2)&amp;P371&amp;Q371,Saturations!$A$2:$A$136,0),MATCH(R363,Saturations!$G$1:$U$1,0))</f>
        <v>0.17595529852620176</v>
      </c>
      <c r="S371" s="57">
        <f>INDEX(Usage!$G$2:$V$136,MATCH(LEFT(P$1,2)&amp;P371&amp;Q371,Usage!$A$2:$A$136,0),MATCH(R363,Usage!$G$1:$V$1,0))/1000000</f>
        <v>5.9022777014723637E-2</v>
      </c>
      <c r="T371" s="36"/>
      <c r="U371" s="49" t="s">
        <v>76</v>
      </c>
      <c r="V371" s="49" t="s">
        <v>79</v>
      </c>
      <c r="W371" s="56">
        <f>INDEX(Saturations!$G$2:$U$136,MATCH(LEFT(U$1,2)&amp;U371&amp;V371,Saturations!$A$2:$A$136,0),MATCH(W363,Saturations!$G$1:$U$1,0))</f>
        <v>0.45527791994682315</v>
      </c>
      <c r="X371" s="57">
        <f>INDEX(Usage!$G$2:$V$136,MATCH(LEFT(U$1,2)&amp;U371&amp;V371,Usage!$A$2:$A$136,0),MATCH(W363,Usage!$G$1:$V$1,0))/1000000</f>
        <v>0.20943895610228042</v>
      </c>
      <c r="Y371" s="36"/>
    </row>
    <row r="372" spans="1:25" x14ac:dyDescent="0.25">
      <c r="A372" s="49" t="s">
        <v>76</v>
      </c>
      <c r="B372" s="49" t="s">
        <v>80</v>
      </c>
      <c r="C372" s="56">
        <f>INDEX(Saturations!$G$2:$U$136,MATCH(LEFT(A$1,2)&amp;A372&amp;B372,Saturations!$A$2:$A$136,0),MATCH(C363,Saturations!$G$1:$U$1,0))</f>
        <v>1.9135809362286798E-2</v>
      </c>
      <c r="D372" s="57">
        <f>INDEX(Usage!$G$2:$V$136,MATCH(LEFT(A$1,2)&amp;A372&amp;B372,Usage!$A$2:$A$136,0),MATCH(C363,Usage!$G$1:$V$1,0))/1000000</f>
        <v>2.5400933421386482</v>
      </c>
      <c r="E372" s="36"/>
      <c r="F372" s="49" t="s">
        <v>76</v>
      </c>
      <c r="G372" s="49" t="s">
        <v>80</v>
      </c>
      <c r="H372" s="56">
        <f>INDEX(Saturations!$G$2:$U$136,MATCH(LEFT(F$1,2)&amp;F372&amp;G372,Saturations!$A$2:$A$136,0),MATCH(H363,Saturations!$G$1:$U$1,0))</f>
        <v>2.0766521190408303E-2</v>
      </c>
      <c r="I372" s="57">
        <f>INDEX(Usage!$G$2:$V$136,MATCH(LEFT(F$1,2)&amp;F372&amp;G372,Usage!$A$2:$A$136,0),MATCH(H363,Usage!$G$1:$V$1,0))/1000000</f>
        <v>1.5501627543972512E-2</v>
      </c>
      <c r="J372" s="36"/>
      <c r="K372" s="49" t="s">
        <v>76</v>
      </c>
      <c r="L372" s="49" t="s">
        <v>80</v>
      </c>
      <c r="M372" s="56">
        <f>INDEX(Saturations!$G$2:$U$136,MATCH(LEFT(K$1,2)&amp;K372&amp;L372,Saturations!$A$2:$A$136,0),MATCH(M363,Saturations!$G$1:$U$1,0))</f>
        <v>1.9135809362286798E-2</v>
      </c>
      <c r="N372" s="57">
        <f>INDEX(Usage!$G$2:$V$136,MATCH(LEFT(K$1,2)&amp;K372&amp;L372,Usage!$A$2:$A$136,0),MATCH(M363,Usage!$G$1:$V$1,0))/1000000</f>
        <v>1.4119285613910735E-2</v>
      </c>
      <c r="O372" s="36"/>
      <c r="P372" s="49" t="s">
        <v>76</v>
      </c>
      <c r="Q372" s="49" t="s">
        <v>80</v>
      </c>
      <c r="R372" s="56">
        <f>INDEX(Saturations!$G$2:$U$136,MATCH(LEFT(P$1,2)&amp;P372&amp;Q372,Saturations!$A$2:$A$136,0),MATCH(R363,Saturations!$G$1:$U$1,0))</f>
        <v>1.9135809362286798E-2</v>
      </c>
      <c r="S372" s="57">
        <f>INDEX(Usage!$G$2:$V$136,MATCH(LEFT(P$1,2)&amp;P372&amp;Q372,Usage!$A$2:$A$136,0),MATCH(R363,Usage!$G$1:$V$1,0))/1000000</f>
        <v>8.904924815983711E-3</v>
      </c>
      <c r="T372" s="36"/>
      <c r="U372" s="49" t="s">
        <v>76</v>
      </c>
      <c r="V372" s="49" t="s">
        <v>80</v>
      </c>
      <c r="W372" s="56">
        <f>INDEX(Saturations!$G$2:$U$136,MATCH(LEFT(U$1,2)&amp;U372&amp;V372,Saturations!$A$2:$A$136,0),MATCH(W363,Saturations!$G$1:$U$1,0))</f>
        <v>5.6222108675973728E-2</v>
      </c>
      <c r="X372" s="57">
        <f>INDEX(Usage!$G$2:$V$136,MATCH(LEFT(U$1,2)&amp;U372&amp;V372,Usage!$A$2:$A$136,0),MATCH(W363,Usage!$G$1:$V$1,0))/1000000</f>
        <v>2.4713200981618857E-2</v>
      </c>
      <c r="Y372" s="36"/>
    </row>
    <row r="373" spans="1:25" x14ac:dyDescent="0.25">
      <c r="A373" s="49" t="s">
        <v>76</v>
      </c>
      <c r="B373" s="49" t="s">
        <v>81</v>
      </c>
      <c r="C373" s="56">
        <f>INDEX(Saturations!$G$2:$U$136,MATCH(LEFT(A$1,2)&amp;A373&amp;B373,Saturations!$A$2:$A$136,0),MATCH(C363,Saturations!$G$1:$U$1,0))</f>
        <v>0</v>
      </c>
      <c r="D373" s="57">
        <f>INDEX(Usage!$G$2:$V$136,MATCH(LEFT(A$1,2)&amp;A373&amp;B373,Usage!$A$2:$A$136,0),MATCH(C363,Usage!$G$1:$V$1,0))/1000000</f>
        <v>0</v>
      </c>
      <c r="E373" s="36"/>
      <c r="F373" s="49" t="s">
        <v>76</v>
      </c>
      <c r="G373" s="49" t="s">
        <v>81</v>
      </c>
      <c r="H373" s="56">
        <f>INDEX(Saturations!$G$2:$U$136,MATCH(LEFT(F$1,2)&amp;F373&amp;G373,Saturations!$A$2:$A$136,0),MATCH(H363,Saturations!$G$1:$U$1,0))</f>
        <v>0</v>
      </c>
      <c r="I373" s="57">
        <f>INDEX(Usage!$G$2:$V$136,MATCH(LEFT(F$1,2)&amp;F373&amp;G373,Usage!$A$2:$A$136,0),MATCH(H363,Usage!$G$1:$V$1,0))/1000000</f>
        <v>0</v>
      </c>
      <c r="J373" s="36"/>
      <c r="K373" s="49" t="s">
        <v>76</v>
      </c>
      <c r="L373" s="49" t="s">
        <v>81</v>
      </c>
      <c r="M373" s="56">
        <f>INDEX(Saturations!$G$2:$U$136,MATCH(LEFT(K$1,2)&amp;K373&amp;L373,Saturations!$A$2:$A$136,0),MATCH(M363,Saturations!$G$1:$U$1,0))</f>
        <v>0</v>
      </c>
      <c r="N373" s="57">
        <f>INDEX(Usage!$G$2:$V$136,MATCH(LEFT(K$1,2)&amp;K373&amp;L373,Usage!$A$2:$A$136,0),MATCH(M363,Usage!$G$1:$V$1,0))/1000000</f>
        <v>0</v>
      </c>
      <c r="O373" s="36"/>
      <c r="P373" s="49" t="s">
        <v>76</v>
      </c>
      <c r="Q373" s="49" t="s">
        <v>81</v>
      </c>
      <c r="R373" s="56">
        <f>INDEX(Saturations!$G$2:$U$136,MATCH(LEFT(P$1,2)&amp;P373&amp;Q373,Saturations!$A$2:$A$136,0),MATCH(R363,Saturations!$G$1:$U$1,0))</f>
        <v>0</v>
      </c>
      <c r="S373" s="57">
        <f>INDEX(Usage!$G$2:$V$136,MATCH(LEFT(P$1,2)&amp;P373&amp;Q373,Usage!$A$2:$A$136,0),MATCH(R363,Usage!$G$1:$V$1,0))/1000000</f>
        <v>0</v>
      </c>
      <c r="T373" s="36"/>
      <c r="U373" s="49" t="s">
        <v>76</v>
      </c>
      <c r="V373" s="49" t="s">
        <v>81</v>
      </c>
      <c r="W373" s="56">
        <f>INDEX(Saturations!$G$2:$U$136,MATCH(LEFT(U$1,2)&amp;U373&amp;V373,Saturations!$A$2:$A$136,0),MATCH(W363,Saturations!$G$1:$U$1,0))</f>
        <v>0</v>
      </c>
      <c r="X373" s="57">
        <f>INDEX(Usage!$G$2:$V$136,MATCH(LEFT(U$1,2)&amp;U373&amp;V373,Usage!$A$2:$A$136,0),MATCH(W363,Usage!$G$1:$V$1,0))/1000000</f>
        <v>0</v>
      </c>
      <c r="Y373" s="36"/>
    </row>
    <row r="374" spans="1:25" x14ac:dyDescent="0.25">
      <c r="A374" s="49" t="s">
        <v>119</v>
      </c>
      <c r="B374" s="49" t="s">
        <v>82</v>
      </c>
      <c r="C374" s="56">
        <f>INDEX(Saturations!$G$2:$U$136,MATCH(LEFT(A$1,2)&amp;A374&amp;B374,Saturations!$A$2:$A$136,0),MATCH(C363,Saturations!$G$1:$U$1,0))</f>
        <v>6.2159637458538225E-2</v>
      </c>
      <c r="D374" s="57">
        <f>INDEX(Usage!$G$2:$V$136,MATCH(LEFT(A$1,2)&amp;A374&amp;B374,Usage!$A$2:$A$136,0),MATCH(C363,Usage!$G$1:$V$1,0))/1000000</f>
        <v>13.2348105880878</v>
      </c>
      <c r="E374" s="36"/>
      <c r="F374" s="49" t="s">
        <v>119</v>
      </c>
      <c r="G374" s="49" t="s">
        <v>82</v>
      </c>
      <c r="H374" s="56">
        <f>INDEX(Saturations!$G$2:$U$136,MATCH(LEFT(F$1,2)&amp;F374&amp;G374,Saturations!$A$2:$A$136,0),MATCH(H363,Saturations!$G$1:$U$1,0))</f>
        <v>1.3372462048937401E-2</v>
      </c>
      <c r="I374" s="57">
        <f>INDEX(Usage!$G$2:$V$136,MATCH(LEFT(F$1,2)&amp;F374&amp;G374,Usage!$A$2:$A$136,0),MATCH(H363,Usage!$G$1:$V$1,0))/1000000</f>
        <v>1.5938485914774685E-2</v>
      </c>
      <c r="J374" s="36"/>
      <c r="K374" s="49" t="s">
        <v>119</v>
      </c>
      <c r="L374" s="49" t="s">
        <v>82</v>
      </c>
      <c r="M374" s="56">
        <f>INDEX(Saturations!$G$2:$U$136,MATCH(LEFT(K$1,2)&amp;K374&amp;L374,Saturations!$A$2:$A$136,0),MATCH(M363,Saturations!$G$1:$U$1,0))</f>
        <v>6.2159637458538225E-2</v>
      </c>
      <c r="N374" s="57">
        <f>INDEX(Usage!$G$2:$V$136,MATCH(LEFT(K$1,2)&amp;K374&amp;L374,Usage!$A$2:$A$136,0),MATCH(M363,Usage!$G$1:$V$1,0))/1000000</f>
        <v>2.3840193068829035E-2</v>
      </c>
      <c r="O374" s="36"/>
      <c r="P374" s="49" t="s">
        <v>119</v>
      </c>
      <c r="Q374" s="49" t="s">
        <v>82</v>
      </c>
      <c r="R374" s="56">
        <f>INDEX(Saturations!$G$2:$U$136,MATCH(LEFT(P$1,2)&amp;P374&amp;Q374,Saturations!$A$2:$A$136,0),MATCH(R363,Saturations!$G$1:$U$1,0))</f>
        <v>6.2159637458538225E-2</v>
      </c>
      <c r="S374" s="57">
        <f>INDEX(Usage!$G$2:$V$136,MATCH(LEFT(P$1,2)&amp;P374&amp;Q374,Usage!$A$2:$A$136,0),MATCH(R363,Usage!$G$1:$V$1,0))/1000000</f>
        <v>1.4394278874022485E-2</v>
      </c>
      <c r="T374" s="36"/>
      <c r="U374" s="49" t="s">
        <v>119</v>
      </c>
      <c r="V374" s="49" t="s">
        <v>82</v>
      </c>
      <c r="W374" s="56">
        <f>INDEX(Saturations!$G$2:$U$136,MATCH(LEFT(U$1,2)&amp;U374&amp;V374,Saturations!$A$2:$A$136,0),MATCH(W363,Saturations!$G$1:$U$1,0))</f>
        <v>1.2955952227315231E-2</v>
      </c>
      <c r="X374" s="57">
        <f>INDEX(Usage!$G$2:$V$136,MATCH(LEFT(U$1,2)&amp;U374&amp;V374,Usage!$A$2:$A$136,0),MATCH(W363,Usage!$G$1:$V$1,0))/1000000</f>
        <v>5.5763408504460191E-3</v>
      </c>
      <c r="Y374" s="36"/>
    </row>
    <row r="375" spans="1:25" x14ac:dyDescent="0.25">
      <c r="A375" s="49" t="s">
        <v>119</v>
      </c>
      <c r="B375" s="49" t="s">
        <v>83</v>
      </c>
      <c r="C375" s="56">
        <f>INDEX(Saturations!$G$2:$U$136,MATCH(LEFT(A$1,2)&amp;A375&amp;B375,Saturations!$A$2:$A$136,0),MATCH(C363,Saturations!$G$1:$U$1,0))</f>
        <v>9.6886191762878375E-3</v>
      </c>
      <c r="D375" s="57">
        <f>INDEX(Usage!$G$2:$V$136,MATCH(LEFT(A$1,2)&amp;A375&amp;B375,Usage!$A$2:$A$136,0),MATCH(C363,Usage!$G$1:$V$1,0))/1000000</f>
        <v>1.9646348521933483</v>
      </c>
      <c r="E375" s="36"/>
      <c r="F375" s="49" t="s">
        <v>119</v>
      </c>
      <c r="G375" s="49" t="s">
        <v>83</v>
      </c>
      <c r="H375" s="56">
        <f>INDEX(Saturations!$G$2:$U$136,MATCH(LEFT(F$1,2)&amp;F375&amp;G375,Saturations!$A$2:$A$136,0),MATCH(H363,Saturations!$G$1:$U$1,0))</f>
        <v>7.2331527825719805E-2</v>
      </c>
      <c r="I375" s="57">
        <f>INDEX(Usage!$G$2:$V$136,MATCH(LEFT(F$1,2)&amp;F375&amp;G375,Usage!$A$2:$A$136,0),MATCH(H363,Usage!$G$1:$V$1,0))/1000000</f>
        <v>8.2105836195339302E-2</v>
      </c>
      <c r="J375" s="36"/>
      <c r="K375" s="49" t="s">
        <v>119</v>
      </c>
      <c r="L375" s="49" t="s">
        <v>83</v>
      </c>
      <c r="M375" s="56">
        <f>INDEX(Saturations!$G$2:$U$136,MATCH(LEFT(K$1,2)&amp;K375&amp;L375,Saturations!$A$2:$A$136,0),MATCH(M363,Saturations!$G$1:$U$1,0))</f>
        <v>9.6886191762878375E-3</v>
      </c>
      <c r="N375" s="57">
        <f>INDEX(Usage!$G$2:$V$136,MATCH(LEFT(K$1,2)&amp;K375&amp;L375,Usage!$A$2:$A$136,0),MATCH(M363,Usage!$G$1:$V$1,0))/1000000</f>
        <v>3.5389455613513993E-3</v>
      </c>
      <c r="O375" s="36"/>
      <c r="P375" s="49" t="s">
        <v>119</v>
      </c>
      <c r="Q375" s="49" t="s">
        <v>83</v>
      </c>
      <c r="R375" s="56">
        <f>INDEX(Saturations!$G$2:$U$136,MATCH(LEFT(P$1,2)&amp;P375&amp;Q375,Saturations!$A$2:$A$136,0),MATCH(R363,Saturations!$G$1:$U$1,0))</f>
        <v>9.6886191762878375E-3</v>
      </c>
      <c r="S375" s="57">
        <f>INDEX(Usage!$G$2:$V$136,MATCH(LEFT(P$1,2)&amp;P375&amp;Q375,Usage!$A$2:$A$136,0),MATCH(R363,Usage!$G$1:$V$1,0))/1000000</f>
        <v>2.1367515432029241E-3</v>
      </c>
      <c r="T375" s="36"/>
      <c r="U375" s="49" t="s">
        <v>119</v>
      </c>
      <c r="V375" s="49" t="s">
        <v>83</v>
      </c>
      <c r="W375" s="56">
        <f>INDEX(Saturations!$G$2:$U$136,MATCH(LEFT(U$1,2)&amp;U375&amp;V375,Saturations!$A$2:$A$136,0),MATCH(W363,Saturations!$G$1:$U$1,0))</f>
        <v>7.0078629919403182E-2</v>
      </c>
      <c r="X375" s="57">
        <f>INDEX(Usage!$G$2:$V$136,MATCH(LEFT(U$1,2)&amp;U375&amp;V375,Usage!$A$2:$A$136,0),MATCH(W363,Usage!$G$1:$V$1,0))/1000000</f>
        <v>2.8726074163147531E-2</v>
      </c>
      <c r="Y375" s="36"/>
    </row>
    <row r="376" spans="1:25" x14ac:dyDescent="0.25">
      <c r="A376" s="49" t="s">
        <v>119</v>
      </c>
      <c r="B376" s="49" t="s">
        <v>80</v>
      </c>
      <c r="C376" s="56">
        <f>INDEX(Saturations!$G$2:$U$136,MATCH(LEFT(A$1,2)&amp;A376&amp;B376,Saturations!$A$2:$A$136,0),MATCH(C363,Saturations!$G$1:$U$1,0))</f>
        <v>1.9135809362286798E-2</v>
      </c>
      <c r="D376" s="57">
        <f>INDEX(Usage!$G$2:$V$136,MATCH(LEFT(A$1,2)&amp;A376&amp;B376,Usage!$A$2:$A$136,0),MATCH(C363,Usage!$G$1:$V$1,0))/1000000</f>
        <v>3.3082604618590854</v>
      </c>
      <c r="E376" s="36"/>
      <c r="F376" s="49" t="s">
        <v>119</v>
      </c>
      <c r="G376" s="49" t="s">
        <v>80</v>
      </c>
      <c r="H376" s="56">
        <f>INDEX(Saturations!$G$2:$U$136,MATCH(LEFT(F$1,2)&amp;F376&amp;G376,Saturations!$A$2:$A$136,0),MATCH(H363,Saturations!$G$1:$U$1,0))</f>
        <v>2.0766521190408303E-2</v>
      </c>
      <c r="I376" s="57">
        <f>INDEX(Usage!$G$2:$V$136,MATCH(LEFT(F$1,2)&amp;F376&amp;G376,Usage!$A$2:$A$136,0),MATCH(H363,Usage!$G$1:$V$1,0))/1000000</f>
        <v>2.1052927750365574E-2</v>
      </c>
      <c r="J376" s="36"/>
      <c r="K376" s="49" t="s">
        <v>119</v>
      </c>
      <c r="L376" s="49" t="s">
        <v>80</v>
      </c>
      <c r="M376" s="56">
        <f>INDEX(Saturations!$G$2:$U$136,MATCH(LEFT(K$1,2)&amp;K376&amp;L376,Saturations!$A$2:$A$136,0),MATCH(M363,Saturations!$G$1:$U$1,0))</f>
        <v>1.9135809362286798E-2</v>
      </c>
      <c r="N376" s="57">
        <f>INDEX(Usage!$G$2:$V$136,MATCH(LEFT(K$1,2)&amp;K376&amp;L376,Usage!$A$2:$A$136,0),MATCH(M363,Usage!$G$1:$V$1,0))/1000000</f>
        <v>6.6684555268666235E-3</v>
      </c>
      <c r="O376" s="36"/>
      <c r="P376" s="49" t="s">
        <v>119</v>
      </c>
      <c r="Q376" s="49" t="s">
        <v>80</v>
      </c>
      <c r="R376" s="56">
        <f>INDEX(Saturations!$G$2:$U$136,MATCH(LEFT(P$1,2)&amp;P376&amp;Q376,Saturations!$A$2:$A$136,0),MATCH(R363,Saturations!$G$1:$U$1,0))</f>
        <v>1.9135809362286798E-2</v>
      </c>
      <c r="S376" s="57">
        <f>INDEX(Usage!$G$2:$V$136,MATCH(LEFT(P$1,2)&amp;P376&amp;Q376,Usage!$A$2:$A$136,0),MATCH(R363,Usage!$G$1:$V$1,0))/1000000</f>
        <v>4.0769273444686118E-3</v>
      </c>
      <c r="T376" s="36"/>
      <c r="U376" s="49" t="s">
        <v>119</v>
      </c>
      <c r="V376" s="49" t="s">
        <v>80</v>
      </c>
      <c r="W376" s="56">
        <f>INDEX(Saturations!$G$2:$U$136,MATCH(LEFT(U$1,2)&amp;U376&amp;V376,Saturations!$A$2:$A$136,0),MATCH(W363,Saturations!$G$1:$U$1,0))</f>
        <v>5.6222108675973728E-2</v>
      </c>
      <c r="X376" s="57">
        <f>INDEX(Usage!$G$2:$V$136,MATCH(LEFT(U$1,2)&amp;U376&amp;V376,Usage!$A$2:$A$136,0),MATCH(W363,Usage!$G$1:$V$1,0))/1000000</f>
        <v>2.0059099812990512E-2</v>
      </c>
      <c r="Y376" s="36"/>
    </row>
    <row r="377" spans="1:25" x14ac:dyDescent="0.25">
      <c r="A377" s="49" t="s">
        <v>119</v>
      </c>
      <c r="B377" s="49" t="s">
        <v>81</v>
      </c>
      <c r="C377" s="56">
        <f>INDEX(Saturations!$G$2:$U$136,MATCH(LEFT(A$1,2)&amp;A377&amp;B377,Saturations!$A$2:$A$136,0),MATCH(C363,Saturations!$G$1:$U$1,0))</f>
        <v>0</v>
      </c>
      <c r="D377" s="57">
        <f>INDEX(Usage!$G$2:$V$136,MATCH(LEFT(A$1,2)&amp;A377&amp;B377,Usage!$A$2:$A$136,0),MATCH(C363,Usage!$G$1:$V$1,0))/1000000</f>
        <v>0</v>
      </c>
      <c r="E377" s="36"/>
      <c r="F377" s="49" t="s">
        <v>119</v>
      </c>
      <c r="G377" s="49" t="s">
        <v>81</v>
      </c>
      <c r="H377" s="56">
        <f>INDEX(Saturations!$G$2:$U$136,MATCH(LEFT(F$1,2)&amp;F377&amp;G377,Saturations!$A$2:$A$136,0),MATCH(H363,Saturations!$G$1:$U$1,0))</f>
        <v>0</v>
      </c>
      <c r="I377" s="57">
        <f>INDEX(Usage!$G$2:$V$136,MATCH(LEFT(F$1,2)&amp;F377&amp;G377,Usage!$A$2:$A$136,0),MATCH(H363,Usage!$G$1:$V$1,0))/1000000</f>
        <v>0</v>
      </c>
      <c r="J377" s="36"/>
      <c r="K377" s="49" t="s">
        <v>119</v>
      </c>
      <c r="L377" s="49" t="s">
        <v>81</v>
      </c>
      <c r="M377" s="56">
        <f>INDEX(Saturations!$G$2:$U$136,MATCH(LEFT(K$1,2)&amp;K377&amp;L377,Saturations!$A$2:$A$136,0),MATCH(M363,Saturations!$G$1:$U$1,0))</f>
        <v>0</v>
      </c>
      <c r="N377" s="57">
        <f>INDEX(Usage!$G$2:$V$136,MATCH(LEFT(K$1,2)&amp;K377&amp;L377,Usage!$A$2:$A$136,0),MATCH(M363,Usage!$G$1:$V$1,0))/1000000</f>
        <v>0</v>
      </c>
      <c r="O377" s="36"/>
      <c r="P377" s="49" t="s">
        <v>119</v>
      </c>
      <c r="Q377" s="49" t="s">
        <v>81</v>
      </c>
      <c r="R377" s="56">
        <f>INDEX(Saturations!$G$2:$U$136,MATCH(LEFT(P$1,2)&amp;P377&amp;Q377,Saturations!$A$2:$A$136,0),MATCH(R363,Saturations!$G$1:$U$1,0))</f>
        <v>0</v>
      </c>
      <c r="S377" s="57">
        <f>INDEX(Usage!$G$2:$V$136,MATCH(LEFT(P$1,2)&amp;P377&amp;Q377,Usage!$A$2:$A$136,0),MATCH(R363,Usage!$G$1:$V$1,0))/1000000</f>
        <v>0</v>
      </c>
      <c r="T377" s="36"/>
      <c r="U377" s="49" t="s">
        <v>119</v>
      </c>
      <c r="V377" s="49" t="s">
        <v>81</v>
      </c>
      <c r="W377" s="56">
        <f>INDEX(Saturations!$G$2:$U$136,MATCH(LEFT(U$1,2)&amp;U377&amp;V377,Saturations!$A$2:$A$136,0),MATCH(W363,Saturations!$G$1:$U$1,0))</f>
        <v>0</v>
      </c>
      <c r="X377" s="57">
        <f>INDEX(Usage!$G$2:$V$136,MATCH(LEFT(U$1,2)&amp;U377&amp;V377,Usage!$A$2:$A$136,0),MATCH(W363,Usage!$G$1:$V$1,0))/1000000</f>
        <v>0</v>
      </c>
      <c r="Y377" s="36"/>
    </row>
    <row r="378" spans="1:25" x14ac:dyDescent="0.25">
      <c r="A378" s="49" t="s">
        <v>84</v>
      </c>
      <c r="B378" s="49" t="s">
        <v>84</v>
      </c>
      <c r="C378" s="56">
        <f>INDEX(Saturations!$G$2:$U$136,MATCH(LEFT(A$1,2)&amp;A378&amp;B378,Saturations!$A$2:$A$136,0),MATCH(C363,Saturations!$G$1:$U$1,0))</f>
        <v>1</v>
      </c>
      <c r="D378" s="57">
        <f>INDEX(Usage!$G$2:$V$136,MATCH(LEFT(A$1,2)&amp;A378&amp;B378,Usage!$A$2:$A$136,0),MATCH(C363,Usage!$G$1:$V$1,0))/1000000</f>
        <v>58.375993620686714</v>
      </c>
      <c r="E378" s="36"/>
      <c r="F378" s="49" t="s">
        <v>84</v>
      </c>
      <c r="G378" s="49" t="s">
        <v>84</v>
      </c>
      <c r="H378" s="56">
        <f>INDEX(Saturations!$G$2:$U$136,MATCH(LEFT(F$1,2)&amp;F378&amp;G378,Saturations!$A$2:$A$136,0),MATCH(H363,Saturations!$G$1:$U$1,0))</f>
        <v>1</v>
      </c>
      <c r="I378" s="57">
        <f>INDEX(Usage!$G$2:$V$136,MATCH(LEFT(F$1,2)&amp;F378&amp;G378,Usage!$A$2:$A$136,0),MATCH(H363,Usage!$G$1:$V$1,0))/1000000</f>
        <v>0.35128477849819145</v>
      </c>
      <c r="J378" s="36"/>
      <c r="K378" s="49" t="s">
        <v>84</v>
      </c>
      <c r="L378" s="49" t="s">
        <v>84</v>
      </c>
      <c r="M378" s="56">
        <f>INDEX(Saturations!$G$2:$U$136,MATCH(LEFT(K$1,2)&amp;K378&amp;L378,Saturations!$A$2:$A$136,0),MATCH(M363,Saturations!$G$1:$U$1,0))</f>
        <v>1</v>
      </c>
      <c r="N378" s="57">
        <f>INDEX(Usage!$G$2:$V$136,MATCH(LEFT(K$1,2)&amp;K378&amp;L378,Usage!$A$2:$A$136,0),MATCH(M363,Usage!$G$1:$V$1,0))/1000000</f>
        <v>0.3543973135683478</v>
      </c>
      <c r="O378" s="36"/>
      <c r="P378" s="49" t="s">
        <v>84</v>
      </c>
      <c r="Q378" s="49" t="s">
        <v>84</v>
      </c>
      <c r="R378" s="56">
        <f>INDEX(Saturations!$G$2:$U$136,MATCH(LEFT(P$1,2)&amp;P378&amp;Q378,Saturations!$A$2:$A$136,0),MATCH(R363,Saturations!$G$1:$U$1,0))</f>
        <v>1</v>
      </c>
      <c r="S378" s="57">
        <f>INDEX(Usage!$G$2:$V$136,MATCH(LEFT(P$1,2)&amp;P378&amp;Q378,Usage!$A$2:$A$136,0),MATCH(R363,Usage!$G$1:$V$1,0))/1000000</f>
        <v>0.21931269742593693</v>
      </c>
      <c r="T378" s="36"/>
      <c r="U378" s="49" t="s">
        <v>84</v>
      </c>
      <c r="V378" s="49" t="s">
        <v>84</v>
      </c>
      <c r="W378" s="56">
        <f>INDEX(Saturations!$G$2:$U$136,MATCH(LEFT(U$1,2)&amp;U378&amp;V378,Saturations!$A$2:$A$136,0),MATCH(W363,Saturations!$G$1:$U$1,0))</f>
        <v>1</v>
      </c>
      <c r="X378" s="57">
        <f>INDEX(Usage!$G$2:$V$136,MATCH(LEFT(U$1,2)&amp;U378&amp;V378,Usage!$A$2:$A$136,0),MATCH(W363,Usage!$G$1:$V$1,0))/1000000</f>
        <v>0.19440348434049018</v>
      </c>
      <c r="Y378" s="36"/>
    </row>
    <row r="379" spans="1:25" x14ac:dyDescent="0.25">
      <c r="A379" s="49" t="s">
        <v>85</v>
      </c>
      <c r="B379" s="49" t="s">
        <v>86</v>
      </c>
      <c r="C379" s="56">
        <f>INDEX(Saturations!$G$2:$U$136,MATCH(LEFT(A$1,2)&amp;A379&amp;B379,Saturations!$A$2:$A$136,0),MATCH(C363,Saturations!$G$1:$U$1,0))</f>
        <v>1</v>
      </c>
      <c r="D379" s="57">
        <f>INDEX(Usage!$G$2:$V$136,MATCH(LEFT(A$1,2)&amp;A379&amp;B379,Usage!$A$2:$A$136,0),MATCH(C363,Usage!$G$1:$V$1,0))/1000000</f>
        <v>2.486078594055408</v>
      </c>
      <c r="E379" s="36"/>
      <c r="F379" s="49" t="s">
        <v>85</v>
      </c>
      <c r="G379" s="49" t="s">
        <v>86</v>
      </c>
      <c r="H379" s="56">
        <f>INDEX(Saturations!$G$2:$U$136,MATCH(LEFT(F$1,2)&amp;F379&amp;G379,Saturations!$A$2:$A$136,0),MATCH(H363,Saturations!$G$1:$U$1,0))</f>
        <v>1</v>
      </c>
      <c r="I379" s="57">
        <f>INDEX(Usage!$G$2:$V$136,MATCH(LEFT(F$1,2)&amp;F379&amp;G379,Usage!$A$2:$A$136,0),MATCH(H363,Usage!$G$1:$V$1,0))/1000000</f>
        <v>9.5890846675522005E-3</v>
      </c>
      <c r="J379" s="36"/>
      <c r="K379" s="49" t="s">
        <v>85</v>
      </c>
      <c r="L379" s="49" t="s">
        <v>86</v>
      </c>
      <c r="M379" s="56">
        <f>INDEX(Saturations!$G$2:$U$136,MATCH(LEFT(K$1,2)&amp;K379&amp;L379,Saturations!$A$2:$A$136,0),MATCH(M363,Saturations!$G$1:$U$1,0))</f>
        <v>1</v>
      </c>
      <c r="N379" s="57">
        <f>INDEX(Usage!$G$2:$V$136,MATCH(LEFT(K$1,2)&amp;K379&amp;L379,Usage!$A$2:$A$136,0),MATCH(M363,Usage!$G$1:$V$1,0))/1000000</f>
        <v>1.2085770627266325E-2</v>
      </c>
      <c r="O379" s="36"/>
      <c r="P379" s="49" t="s">
        <v>85</v>
      </c>
      <c r="Q379" s="49" t="s">
        <v>86</v>
      </c>
      <c r="R379" s="56">
        <f>INDEX(Saturations!$G$2:$U$136,MATCH(LEFT(P$1,2)&amp;P379&amp;Q379,Saturations!$A$2:$A$136,0),MATCH(R363,Saturations!$G$1:$U$1,0))</f>
        <v>1</v>
      </c>
      <c r="S379" s="57">
        <f>INDEX(Usage!$G$2:$V$136,MATCH(LEFT(P$1,2)&amp;P379&amp;Q379,Usage!$A$2:$A$136,0),MATCH(R363,Usage!$G$1:$V$1,0))/1000000</f>
        <v>7.9862071401445561E-3</v>
      </c>
      <c r="T379" s="36"/>
      <c r="U379" s="49" t="s">
        <v>85</v>
      </c>
      <c r="V379" s="49" t="s">
        <v>86</v>
      </c>
      <c r="W379" s="56">
        <f>INDEX(Saturations!$G$2:$U$136,MATCH(LEFT(U$1,2)&amp;U379&amp;V379,Saturations!$A$2:$A$136,0),MATCH(W363,Saturations!$G$1:$U$1,0))</f>
        <v>1</v>
      </c>
      <c r="X379" s="57">
        <f>INDEX(Usage!$G$2:$V$136,MATCH(LEFT(U$1,2)&amp;U379&amp;V379,Usage!$A$2:$A$136,0),MATCH(W363,Usage!$G$1:$V$1,0))/1000000</f>
        <v>7.6930671435163503E-3</v>
      </c>
      <c r="Y379" s="36"/>
    </row>
    <row r="380" spans="1:25" x14ac:dyDescent="0.25">
      <c r="A380" s="49" t="s">
        <v>85</v>
      </c>
      <c r="B380" s="49" t="s">
        <v>87</v>
      </c>
      <c r="C380" s="56">
        <f>INDEX(Saturations!$G$2:$U$136,MATCH(LEFT(A$1,2)&amp;A380&amp;B380,Saturations!$A$2:$A$136,0),MATCH(C363,Saturations!$G$1:$U$1,0))</f>
        <v>1</v>
      </c>
      <c r="D380" s="57">
        <f>INDEX(Usage!$G$2:$V$136,MATCH(LEFT(A$1,2)&amp;A380&amp;B380,Usage!$A$2:$A$136,0),MATCH(C363,Usage!$G$1:$V$1,0))/1000000</f>
        <v>15.092642988199504</v>
      </c>
      <c r="E380" s="36"/>
      <c r="F380" s="49" t="s">
        <v>85</v>
      </c>
      <c r="G380" s="49" t="s">
        <v>87</v>
      </c>
      <c r="H380" s="56">
        <f>INDEX(Saturations!$G$2:$U$136,MATCH(LEFT(F$1,2)&amp;F380&amp;G380,Saturations!$A$2:$A$136,0),MATCH(H363,Saturations!$G$1:$U$1,0))</f>
        <v>1</v>
      </c>
      <c r="I380" s="57">
        <f>INDEX(Usage!$G$2:$V$136,MATCH(LEFT(F$1,2)&amp;F380&amp;G380,Usage!$A$2:$A$136,0),MATCH(H363,Usage!$G$1:$V$1,0))/1000000</f>
        <v>5.8214020995571734E-2</v>
      </c>
      <c r="J380" s="36"/>
      <c r="K380" s="49" t="s">
        <v>85</v>
      </c>
      <c r="L380" s="49" t="s">
        <v>87</v>
      </c>
      <c r="M380" s="56">
        <f>INDEX(Saturations!$G$2:$U$136,MATCH(LEFT(K$1,2)&amp;K380&amp;L380,Saturations!$A$2:$A$136,0),MATCH(M363,Saturations!$G$1:$U$1,0))</f>
        <v>1</v>
      </c>
      <c r="N380" s="57">
        <f>INDEX(Usage!$G$2:$V$136,MATCH(LEFT(K$1,2)&amp;K380&amp;L380,Usage!$A$2:$A$136,0),MATCH(M363,Usage!$G$1:$V$1,0))/1000000</f>
        <v>7.3371059849338421E-2</v>
      </c>
      <c r="O380" s="36"/>
      <c r="P380" s="49" t="s">
        <v>85</v>
      </c>
      <c r="Q380" s="49" t="s">
        <v>87</v>
      </c>
      <c r="R380" s="56">
        <f>INDEX(Saturations!$G$2:$U$136,MATCH(LEFT(P$1,2)&amp;P380&amp;Q380,Saturations!$A$2:$A$136,0),MATCH(R363,Saturations!$G$1:$U$1,0))</f>
        <v>1</v>
      </c>
      <c r="S380" s="57">
        <f>INDEX(Usage!$G$2:$V$136,MATCH(LEFT(P$1,2)&amp;P380&amp;Q380,Usage!$A$2:$A$136,0),MATCH(R363,Usage!$G$1:$V$1,0))/1000000</f>
        <v>4.8483170839499684E-2</v>
      </c>
      <c r="T380" s="36"/>
      <c r="U380" s="49" t="s">
        <v>85</v>
      </c>
      <c r="V380" s="49" t="s">
        <v>87</v>
      </c>
      <c r="W380" s="56">
        <f>INDEX(Saturations!$G$2:$U$136,MATCH(LEFT(U$1,2)&amp;U380&amp;V380,Saturations!$A$2:$A$136,0),MATCH(W363,Saturations!$G$1:$U$1,0))</f>
        <v>1</v>
      </c>
      <c r="X380" s="57">
        <f>INDEX(Usage!$G$2:$V$136,MATCH(LEFT(U$1,2)&amp;U380&amp;V380,Usage!$A$2:$A$136,0),MATCH(W363,Usage!$G$1:$V$1,0))/1000000</f>
        <v>4.6703558028685636E-2</v>
      </c>
      <c r="Y380" s="36"/>
    </row>
    <row r="381" spans="1:25" x14ac:dyDescent="0.25">
      <c r="A381" s="49" t="s">
        <v>85</v>
      </c>
      <c r="B381" s="49" t="s">
        <v>88</v>
      </c>
      <c r="C381" s="56">
        <f>INDEX(Saturations!$G$2:$U$136,MATCH(LEFT(A$1,2)&amp;A381&amp;B381,Saturations!$A$2:$A$136,0),MATCH(C363,Saturations!$G$1:$U$1,0))</f>
        <v>1</v>
      </c>
      <c r="D381" s="57">
        <f>INDEX(Usage!$G$2:$V$136,MATCH(LEFT(A$1,2)&amp;A381&amp;B381,Usage!$A$2:$A$136,0),MATCH(C363,Usage!$G$1:$V$1,0))/1000000</f>
        <v>8.1519409377527339</v>
      </c>
      <c r="E381" s="36"/>
      <c r="F381" s="49" t="s">
        <v>85</v>
      </c>
      <c r="G381" s="49" t="s">
        <v>88</v>
      </c>
      <c r="H381" s="56">
        <f>INDEX(Saturations!$G$2:$U$136,MATCH(LEFT(F$1,2)&amp;F381&amp;G381,Saturations!$A$2:$A$136,0),MATCH(H363,Saturations!$G$1:$U$1,0))</f>
        <v>1</v>
      </c>
      <c r="I381" s="57">
        <f>INDEX(Usage!$G$2:$V$136,MATCH(LEFT(F$1,2)&amp;F381&amp;G381,Usage!$A$2:$A$136,0),MATCH(H363,Usage!$G$1:$V$1,0))/1000000</f>
        <v>3.1442952786734632E-2</v>
      </c>
      <c r="J381" s="36"/>
      <c r="K381" s="49" t="s">
        <v>85</v>
      </c>
      <c r="L381" s="49" t="s">
        <v>88</v>
      </c>
      <c r="M381" s="56">
        <f>INDEX(Saturations!$G$2:$U$136,MATCH(LEFT(K$1,2)&amp;K381&amp;L381,Saturations!$A$2:$A$136,0),MATCH(M363,Saturations!$G$1:$U$1,0))</f>
        <v>1</v>
      </c>
      <c r="N381" s="57">
        <f>INDEX(Usage!$G$2:$V$136,MATCH(LEFT(K$1,2)&amp;K381&amp;L381,Usage!$A$2:$A$136,0),MATCH(M363,Usage!$G$1:$V$1,0))/1000000</f>
        <v>3.9629675657191228E-2</v>
      </c>
      <c r="O381" s="36"/>
      <c r="P381" s="49" t="s">
        <v>85</v>
      </c>
      <c r="Q381" s="49" t="s">
        <v>88</v>
      </c>
      <c r="R381" s="56">
        <f>INDEX(Saturations!$G$2:$U$136,MATCH(LEFT(P$1,2)&amp;P381&amp;Q381,Saturations!$A$2:$A$136,0),MATCH(R363,Saturations!$G$1:$U$1,0))</f>
        <v>1</v>
      </c>
      <c r="S381" s="57">
        <f>INDEX(Usage!$G$2:$V$136,MATCH(LEFT(P$1,2)&amp;P381&amp;Q381,Usage!$A$2:$A$136,0),MATCH(R363,Usage!$G$1:$V$1,0))/1000000</f>
        <v>2.6187059845488789E-2</v>
      </c>
      <c r="T381" s="36"/>
      <c r="U381" s="49" t="s">
        <v>85</v>
      </c>
      <c r="V381" s="49" t="s">
        <v>88</v>
      </c>
      <c r="W381" s="56">
        <f>INDEX(Saturations!$G$2:$U$136,MATCH(LEFT(U$1,2)&amp;U381&amp;V381,Saturations!$A$2:$A$136,0),MATCH(W363,Saturations!$G$1:$U$1,0))</f>
        <v>1</v>
      </c>
      <c r="X381" s="57">
        <f>INDEX(Usage!$G$2:$V$136,MATCH(LEFT(U$1,2)&amp;U381&amp;V381,Usage!$A$2:$A$136,0),MATCH(W363,Usage!$G$1:$V$1,0))/1000000</f>
        <v>2.5225843275457484E-2</v>
      </c>
      <c r="Y381" s="36"/>
    </row>
    <row r="382" spans="1:25" x14ac:dyDescent="0.25">
      <c r="A382" s="49" t="s">
        <v>89</v>
      </c>
      <c r="B382" s="49" t="s">
        <v>86</v>
      </c>
      <c r="C382" s="56">
        <f>INDEX(Saturations!$G$2:$U$136,MATCH(LEFT(A$1,2)&amp;A382&amp;B382,Saturations!$A$2:$A$136,0),MATCH(C363,Saturations!$G$1:$U$1,0))</f>
        <v>1</v>
      </c>
      <c r="D382" s="57">
        <f>INDEX(Usage!$G$2:$V$136,MATCH(LEFT(A$1,2)&amp;A382&amp;B382,Usage!$A$2:$A$136,0),MATCH(C363,Usage!$G$1:$V$1,0))/1000000</f>
        <v>2.2117549035973054</v>
      </c>
      <c r="E382" s="36"/>
      <c r="F382" s="49" t="s">
        <v>89</v>
      </c>
      <c r="G382" s="49" t="s">
        <v>86</v>
      </c>
      <c r="H382" s="56">
        <f>INDEX(Saturations!$G$2:$U$136,MATCH(LEFT(F$1,2)&amp;F382&amp;G382,Saturations!$A$2:$A$136,0),MATCH(H363,Saturations!$G$1:$U$1,0))</f>
        <v>1</v>
      </c>
      <c r="I382" s="57">
        <f>INDEX(Usage!$G$2:$V$136,MATCH(LEFT(F$1,2)&amp;F382&amp;G382,Usage!$A$2:$A$136,0),MATCH(H363,Usage!$G$1:$V$1,0))/1000000</f>
        <v>1.0174605389039701E-2</v>
      </c>
      <c r="J382" s="36"/>
      <c r="K382" s="49" t="s">
        <v>89</v>
      </c>
      <c r="L382" s="49" t="s">
        <v>86</v>
      </c>
      <c r="M382" s="56">
        <f>INDEX(Saturations!$G$2:$U$136,MATCH(LEFT(K$1,2)&amp;K382&amp;L382,Saturations!$A$2:$A$136,0),MATCH(M363,Saturations!$G$1:$U$1,0))</f>
        <v>1</v>
      </c>
      <c r="N382" s="57">
        <f>INDEX(Usage!$G$2:$V$136,MATCH(LEFT(K$1,2)&amp;K382&amp;L382,Usage!$A$2:$A$136,0),MATCH(M363,Usage!$G$1:$V$1,0))/1000000</f>
        <v>1.2823741912612778E-2</v>
      </c>
      <c r="O382" s="36"/>
      <c r="P382" s="49" t="s">
        <v>89</v>
      </c>
      <c r="Q382" s="49" t="s">
        <v>86</v>
      </c>
      <c r="R382" s="56">
        <f>INDEX(Saturations!$G$2:$U$136,MATCH(LEFT(P$1,2)&amp;P382&amp;Q382,Saturations!$A$2:$A$136,0),MATCH(R363,Saturations!$G$1:$U$1,0))</f>
        <v>1</v>
      </c>
      <c r="S382" s="57">
        <f>INDEX(Usage!$G$2:$V$136,MATCH(LEFT(P$1,2)&amp;P382&amp;Q382,Usage!$A$2:$A$136,0),MATCH(R363,Usage!$G$1:$V$1,0))/1000000</f>
        <v>7.1049776324830297E-3</v>
      </c>
      <c r="T382" s="36"/>
      <c r="U382" s="49" t="s">
        <v>89</v>
      </c>
      <c r="V382" s="49" t="s">
        <v>86</v>
      </c>
      <c r="W382" s="56">
        <f>INDEX(Saturations!$G$2:$U$136,MATCH(LEFT(U$1,2)&amp;U382&amp;V382,Saturations!$A$2:$A$136,0),MATCH(W363,Saturations!$G$1:$U$1,0))</f>
        <v>1</v>
      </c>
      <c r="X382" s="57">
        <f>INDEX(Usage!$G$2:$V$136,MATCH(LEFT(U$1,2)&amp;U382&amp;V382,Usage!$A$2:$A$136,0),MATCH(W363,Usage!$G$1:$V$1,0))/1000000</f>
        <v>8.1628148181370364E-3</v>
      </c>
      <c r="Y382" s="36"/>
    </row>
    <row r="383" spans="1:25" x14ac:dyDescent="0.25">
      <c r="A383" s="49" t="s">
        <v>89</v>
      </c>
      <c r="B383" s="49" t="s">
        <v>90</v>
      </c>
      <c r="C383" s="56">
        <f>INDEX(Saturations!$G$2:$U$136,MATCH(LEFT(A$1,2)&amp;A383&amp;B383,Saturations!$A$2:$A$136,0),MATCH(C363,Saturations!$G$1:$U$1,0))</f>
        <v>1</v>
      </c>
      <c r="D383" s="57">
        <f>INDEX(Usage!$G$2:$V$136,MATCH(LEFT(A$1,2)&amp;A383&amp;B383,Usage!$A$2:$A$136,0),MATCH(C363,Usage!$G$1:$V$1,0))/1000000</f>
        <v>5.1722392702199267</v>
      </c>
      <c r="E383" s="36"/>
      <c r="F383" s="49" t="s">
        <v>89</v>
      </c>
      <c r="G383" s="49" t="s">
        <v>90</v>
      </c>
      <c r="H383" s="56">
        <f>INDEX(Saturations!$G$2:$U$136,MATCH(LEFT(F$1,2)&amp;F383&amp;G383,Saturations!$A$2:$A$136,0),MATCH(H363,Saturations!$G$1:$U$1,0))</f>
        <v>1</v>
      </c>
      <c r="I383" s="57">
        <f>INDEX(Usage!$G$2:$V$136,MATCH(LEFT(F$1,2)&amp;F383&amp;G383,Usage!$A$2:$A$136,0),MATCH(H363,Usage!$G$1:$V$1,0))/1000000</f>
        <v>2.3793546683943047E-2</v>
      </c>
      <c r="J383" s="36"/>
      <c r="K383" s="49" t="s">
        <v>89</v>
      </c>
      <c r="L383" s="49" t="s">
        <v>90</v>
      </c>
      <c r="M383" s="56">
        <f>INDEX(Saturations!$G$2:$U$136,MATCH(LEFT(K$1,2)&amp;K383&amp;L383,Saturations!$A$2:$A$136,0),MATCH(M363,Saturations!$G$1:$U$1,0))</f>
        <v>1</v>
      </c>
      <c r="N383" s="57">
        <f>INDEX(Usage!$G$2:$V$136,MATCH(LEFT(K$1,2)&amp;K383&amp;L383,Usage!$A$2:$A$136,0),MATCH(M363,Usage!$G$1:$V$1,0))/1000000</f>
        <v>2.9988612844806067E-2</v>
      </c>
      <c r="O383" s="36"/>
      <c r="P383" s="49" t="s">
        <v>89</v>
      </c>
      <c r="Q383" s="49" t="s">
        <v>90</v>
      </c>
      <c r="R383" s="56">
        <f>INDEX(Saturations!$G$2:$U$136,MATCH(LEFT(P$1,2)&amp;P383&amp;Q383,Saturations!$A$2:$A$136,0),MATCH(R363,Saturations!$G$1:$U$1,0))</f>
        <v>1</v>
      </c>
      <c r="S383" s="57">
        <f>INDEX(Usage!$G$2:$V$136,MATCH(LEFT(P$1,2)&amp;P383&amp;Q383,Usage!$A$2:$A$136,0),MATCH(R363,Usage!$G$1:$V$1,0))/1000000</f>
        <v>1.6615152187520035E-2</v>
      </c>
      <c r="T383" s="36"/>
      <c r="U383" s="49" t="s">
        <v>89</v>
      </c>
      <c r="V383" s="49" t="s">
        <v>90</v>
      </c>
      <c r="W383" s="56">
        <f>INDEX(Saturations!$G$2:$U$136,MATCH(LEFT(U$1,2)&amp;U383&amp;V383,Saturations!$A$2:$A$136,0),MATCH(W363,Saturations!$G$1:$U$1,0))</f>
        <v>1</v>
      </c>
      <c r="X383" s="57">
        <f>INDEX(Usage!$G$2:$V$136,MATCH(LEFT(U$1,2)&amp;U383&amp;V383,Usage!$A$2:$A$136,0),MATCH(W363,Usage!$G$1:$V$1,0))/1000000</f>
        <v>1.9088928564929501E-2</v>
      </c>
      <c r="Y383" s="36"/>
    </row>
    <row r="384" spans="1:25" x14ac:dyDescent="0.25">
      <c r="A384" s="49" t="s">
        <v>89</v>
      </c>
      <c r="B384" s="49" t="s">
        <v>88</v>
      </c>
      <c r="C384" s="56">
        <f>INDEX(Saturations!$G$2:$U$136,MATCH(LEFT(A$1,2)&amp;A384&amp;B384,Saturations!$A$2:$A$136,0),MATCH(C363,Saturations!$G$1:$U$1,0))</f>
        <v>1</v>
      </c>
      <c r="D384" s="57">
        <f>INDEX(Usage!$G$2:$V$136,MATCH(LEFT(A$1,2)&amp;A384&amp;B384,Usage!$A$2:$A$136,0),MATCH(C363,Usage!$G$1:$V$1,0))/1000000</f>
        <v>5.4279948119756973</v>
      </c>
      <c r="E384" s="36"/>
      <c r="F384" s="49" t="s">
        <v>89</v>
      </c>
      <c r="G384" s="49" t="s">
        <v>88</v>
      </c>
      <c r="H384" s="56">
        <f>INDEX(Saturations!$G$2:$U$136,MATCH(LEFT(F$1,2)&amp;F384&amp;G384,Saturations!$A$2:$A$136,0),MATCH(H363,Saturations!$G$1:$U$1,0))</f>
        <v>1</v>
      </c>
      <c r="I384" s="57">
        <f>INDEX(Usage!$G$2:$V$136,MATCH(LEFT(F$1,2)&amp;F384&amp;G384,Usage!$A$2:$A$136,0),MATCH(H363,Usage!$G$1:$V$1,0))/1000000</f>
        <v>2.4970083789927378E-2</v>
      </c>
      <c r="J384" s="36"/>
      <c r="K384" s="49" t="s">
        <v>89</v>
      </c>
      <c r="L384" s="49" t="s">
        <v>88</v>
      </c>
      <c r="M384" s="56">
        <f>INDEX(Saturations!$G$2:$U$136,MATCH(LEFT(K$1,2)&amp;K384&amp;L384,Saturations!$A$2:$A$136,0),MATCH(M363,Saturations!$G$1:$U$1,0))</f>
        <v>1</v>
      </c>
      <c r="N384" s="57">
        <f>INDEX(Usage!$G$2:$V$136,MATCH(LEFT(K$1,2)&amp;K384&amp;L384,Usage!$A$2:$A$136,0),MATCH(M363,Usage!$G$1:$V$1,0))/1000000</f>
        <v>3.1471481970522554E-2</v>
      </c>
      <c r="O384" s="36"/>
      <c r="P384" s="49" t="s">
        <v>89</v>
      </c>
      <c r="Q384" s="49" t="s">
        <v>88</v>
      </c>
      <c r="R384" s="56">
        <f>INDEX(Saturations!$G$2:$U$136,MATCH(LEFT(P$1,2)&amp;P384&amp;Q384,Saturations!$A$2:$A$136,0),MATCH(R363,Saturations!$G$1:$U$1,0))</f>
        <v>1</v>
      </c>
      <c r="S384" s="57">
        <f>INDEX(Usage!$G$2:$V$136,MATCH(LEFT(P$1,2)&amp;P384&amp;Q384,Usage!$A$2:$A$136,0),MATCH(R363,Usage!$G$1:$V$1,0))/1000000</f>
        <v>1.7436733910071143E-2</v>
      </c>
      <c r="T384" s="36"/>
      <c r="U384" s="49" t="s">
        <v>89</v>
      </c>
      <c r="V384" s="49" t="s">
        <v>88</v>
      </c>
      <c r="W384" s="56">
        <f>INDEX(Saturations!$G$2:$U$136,MATCH(LEFT(U$1,2)&amp;U384&amp;V384,Saturations!$A$2:$A$136,0),MATCH(W363,Saturations!$G$1:$U$1,0))</f>
        <v>1</v>
      </c>
      <c r="X384" s="57">
        <f>INDEX(Usage!$G$2:$V$136,MATCH(LEFT(U$1,2)&amp;U384&amp;V384,Usage!$A$2:$A$136,0),MATCH(W363,Usage!$G$1:$V$1,0))/1000000</f>
        <v>2.0032832938180423E-2</v>
      </c>
      <c r="Y384" s="36"/>
    </row>
    <row r="385" spans="1:25" x14ac:dyDescent="0.25">
      <c r="A385" s="49" t="s">
        <v>93</v>
      </c>
      <c r="B385" s="49" t="s">
        <v>94</v>
      </c>
      <c r="C385" s="56">
        <f>INDEX(Saturations!$G$2:$U$136,MATCH(LEFT(A$1,2)&amp;A385&amp;B385,Saturations!$A$2:$A$136,0),MATCH(C363,Saturations!$G$1:$U$1,0))</f>
        <v>1</v>
      </c>
      <c r="D385" s="57">
        <f>INDEX(Usage!$G$2:$V$136,MATCH(LEFT(A$1,2)&amp;A385&amp;B385,Usage!$A$2:$A$136,0),MATCH(C363,Usage!$G$1:$V$1,0))/1000000</f>
        <v>15.175979102757008</v>
      </c>
      <c r="E385" s="36"/>
      <c r="F385" s="49" t="s">
        <v>93</v>
      </c>
      <c r="G385" s="49" t="s">
        <v>94</v>
      </c>
      <c r="H385" s="56">
        <f>INDEX(Saturations!$G$2:$U$136,MATCH(LEFT(F$1,2)&amp;F385&amp;G385,Saturations!$A$2:$A$136,0),MATCH(H363,Saturations!$G$1:$U$1,0))</f>
        <v>1</v>
      </c>
      <c r="I385" s="57">
        <f>INDEX(Usage!$G$2:$V$136,MATCH(LEFT(F$1,2)&amp;F385&amp;G385,Usage!$A$2:$A$136,0),MATCH(H363,Usage!$G$1:$V$1,0))/1000000</f>
        <v>0.21091239241702495</v>
      </c>
      <c r="J385" s="36"/>
      <c r="K385" s="49" t="s">
        <v>93</v>
      </c>
      <c r="L385" s="49" t="s">
        <v>94</v>
      </c>
      <c r="M385" s="56">
        <f>INDEX(Saturations!$G$2:$U$136,MATCH(LEFT(K$1,2)&amp;K385&amp;L385,Saturations!$A$2:$A$136,0),MATCH(M363,Saturations!$G$1:$U$1,0))</f>
        <v>1</v>
      </c>
      <c r="N385" s="57">
        <f>INDEX(Usage!$G$2:$V$136,MATCH(LEFT(K$1,2)&amp;K385&amp;L385,Usage!$A$2:$A$136,0),MATCH(M363,Usage!$G$1:$V$1,0))/1000000</f>
        <v>7.8501090059252279E-2</v>
      </c>
      <c r="O385" s="36"/>
      <c r="P385" s="49" t="s">
        <v>93</v>
      </c>
      <c r="Q385" s="49" t="s">
        <v>94</v>
      </c>
      <c r="R385" s="56">
        <f>INDEX(Saturations!$G$2:$U$136,MATCH(LEFT(P$1,2)&amp;P385&amp;Q385,Saturations!$A$2:$A$136,0),MATCH(R363,Saturations!$G$1:$U$1,0))</f>
        <v>1</v>
      </c>
      <c r="S385" s="57">
        <f>INDEX(Usage!$G$2:$V$136,MATCH(LEFT(P$1,2)&amp;P385&amp;Q385,Usage!$A$2:$A$136,0),MATCH(R363,Usage!$G$1:$V$1,0))/1000000</f>
        <v>4.8750877369254007E-2</v>
      </c>
      <c r="T385" s="36"/>
      <c r="U385" s="49" t="s">
        <v>93</v>
      </c>
      <c r="V385" s="49" t="s">
        <v>94</v>
      </c>
      <c r="W385" s="56">
        <f>INDEX(Saturations!$G$2:$U$136,MATCH(LEFT(U$1,2)&amp;U385&amp;V385,Saturations!$A$2:$A$136,0),MATCH(W363,Saturations!$G$1:$U$1,0))</f>
        <v>1</v>
      </c>
      <c r="X385" s="57">
        <f>INDEX(Usage!$G$2:$V$136,MATCH(LEFT(U$1,2)&amp;U385&amp;V385,Usage!$A$2:$A$136,0),MATCH(W363,Usage!$G$1:$V$1,0))/1000000</f>
        <v>0.16920939302520857</v>
      </c>
      <c r="Y385" s="36"/>
    </row>
    <row r="386" spans="1:25" x14ac:dyDescent="0.25">
      <c r="A386" s="49" t="s">
        <v>93</v>
      </c>
      <c r="B386" s="49" t="s">
        <v>95</v>
      </c>
      <c r="C386" s="56">
        <f>INDEX(Saturations!$G$2:$U$136,MATCH(LEFT(A$1,2)&amp;A386&amp;B386,Saturations!$A$2:$A$136,0),MATCH(C363,Saturations!$G$1:$U$1,0))</f>
        <v>1</v>
      </c>
      <c r="D386" s="57">
        <f>INDEX(Usage!$G$2:$V$136,MATCH(LEFT(A$1,2)&amp;A386&amp;B386,Usage!$A$2:$A$136,0),MATCH(C363,Usage!$G$1:$V$1,0))/1000000</f>
        <v>11.381984327067757</v>
      </c>
      <c r="E386" s="36"/>
      <c r="F386" s="49" t="s">
        <v>93</v>
      </c>
      <c r="G386" s="49" t="s">
        <v>95</v>
      </c>
      <c r="H386" s="56">
        <f>INDEX(Saturations!$G$2:$U$136,MATCH(LEFT(F$1,2)&amp;F386&amp;G386,Saturations!$A$2:$A$136,0),MATCH(H363,Saturations!$G$1:$U$1,0))</f>
        <v>1</v>
      </c>
      <c r="I386" s="57">
        <f>INDEX(Usage!$G$2:$V$136,MATCH(LEFT(F$1,2)&amp;F386&amp;G386,Usage!$A$2:$A$136,0),MATCH(H363,Usage!$G$1:$V$1,0))/1000000</f>
        <v>0.15818429431276868</v>
      </c>
      <c r="J386" s="36"/>
      <c r="K386" s="49" t="s">
        <v>93</v>
      </c>
      <c r="L386" s="49" t="s">
        <v>95</v>
      </c>
      <c r="M386" s="56">
        <f>INDEX(Saturations!$G$2:$U$136,MATCH(LEFT(K$1,2)&amp;K386&amp;L386,Saturations!$A$2:$A$136,0),MATCH(M363,Saturations!$G$1:$U$1,0))</f>
        <v>1</v>
      </c>
      <c r="N386" s="57">
        <f>INDEX(Usage!$G$2:$V$136,MATCH(LEFT(K$1,2)&amp;K386&amp;L386,Usage!$A$2:$A$136,0),MATCH(M363,Usage!$G$1:$V$1,0))/1000000</f>
        <v>5.8875817544439206E-2</v>
      </c>
      <c r="O386" s="36"/>
      <c r="P386" s="49" t="s">
        <v>93</v>
      </c>
      <c r="Q386" s="49" t="s">
        <v>95</v>
      </c>
      <c r="R386" s="56">
        <f>INDEX(Saturations!$G$2:$U$136,MATCH(LEFT(P$1,2)&amp;P386&amp;Q386,Saturations!$A$2:$A$136,0),MATCH(R363,Saturations!$G$1:$U$1,0))</f>
        <v>1</v>
      </c>
      <c r="S386" s="57">
        <f>INDEX(Usage!$G$2:$V$136,MATCH(LEFT(P$1,2)&amp;P386&amp;Q386,Usage!$A$2:$A$136,0),MATCH(R363,Usage!$G$1:$V$1,0))/1000000</f>
        <v>3.6563158026940497E-2</v>
      </c>
      <c r="T386" s="36"/>
      <c r="U386" s="49" t="s">
        <v>93</v>
      </c>
      <c r="V386" s="49" t="s">
        <v>95</v>
      </c>
      <c r="W386" s="56">
        <f>INDEX(Saturations!$G$2:$U$136,MATCH(LEFT(U$1,2)&amp;U386&amp;V386,Saturations!$A$2:$A$136,0),MATCH(W363,Saturations!$G$1:$U$1,0))</f>
        <v>1</v>
      </c>
      <c r="X386" s="57">
        <f>INDEX(Usage!$G$2:$V$136,MATCH(LEFT(U$1,2)&amp;U386&amp;V386,Usage!$A$2:$A$136,0),MATCH(W363,Usage!$G$1:$V$1,0))/1000000</f>
        <v>0.12690704476890646</v>
      </c>
      <c r="Y386" s="36"/>
    </row>
    <row r="387" spans="1:25" x14ac:dyDescent="0.25">
      <c r="A387" s="49" t="s">
        <v>93</v>
      </c>
      <c r="B387" s="49" t="s">
        <v>96</v>
      </c>
      <c r="C387" s="56">
        <f>INDEX(Saturations!$G$2:$U$136,MATCH(LEFT(A$1,2)&amp;A387&amp;B387,Saturations!$A$2:$A$136,0),MATCH(C363,Saturations!$G$1:$U$1,0))</f>
        <v>1</v>
      </c>
      <c r="D387" s="57">
        <f>INDEX(Usage!$G$2:$V$136,MATCH(LEFT(A$1,2)&amp;A387&amp;B387,Usage!$A$2:$A$136,0),MATCH(C363,Usage!$G$1:$V$1,0))/1000000</f>
        <v>11.381984327067757</v>
      </c>
      <c r="E387" s="36"/>
      <c r="F387" s="49" t="s">
        <v>93</v>
      </c>
      <c r="G387" s="49" t="s">
        <v>96</v>
      </c>
      <c r="H387" s="56">
        <f>INDEX(Saturations!$G$2:$U$136,MATCH(LEFT(F$1,2)&amp;F387&amp;G387,Saturations!$A$2:$A$136,0),MATCH(H363,Saturations!$G$1:$U$1,0))</f>
        <v>1</v>
      </c>
      <c r="I387" s="57">
        <f>INDEX(Usage!$G$2:$V$136,MATCH(LEFT(F$1,2)&amp;F387&amp;G387,Usage!$A$2:$A$136,0),MATCH(H363,Usage!$G$1:$V$1,0))/1000000</f>
        <v>0.15818429431276868</v>
      </c>
      <c r="J387" s="36"/>
      <c r="K387" s="49" t="s">
        <v>93</v>
      </c>
      <c r="L387" s="49" t="s">
        <v>96</v>
      </c>
      <c r="M387" s="56">
        <f>INDEX(Saturations!$G$2:$U$136,MATCH(LEFT(K$1,2)&amp;K387&amp;L387,Saturations!$A$2:$A$136,0),MATCH(M363,Saturations!$G$1:$U$1,0))</f>
        <v>1</v>
      </c>
      <c r="N387" s="57">
        <f>INDEX(Usage!$G$2:$V$136,MATCH(LEFT(K$1,2)&amp;K387&amp;L387,Usage!$A$2:$A$136,0),MATCH(M363,Usage!$G$1:$V$1,0))/1000000</f>
        <v>5.8875817544439206E-2</v>
      </c>
      <c r="O387" s="36"/>
      <c r="P387" s="49" t="s">
        <v>93</v>
      </c>
      <c r="Q387" s="49" t="s">
        <v>96</v>
      </c>
      <c r="R387" s="56">
        <f>INDEX(Saturations!$G$2:$U$136,MATCH(LEFT(P$1,2)&amp;P387&amp;Q387,Saturations!$A$2:$A$136,0),MATCH(R363,Saturations!$G$1:$U$1,0))</f>
        <v>1</v>
      </c>
      <c r="S387" s="57">
        <f>INDEX(Usage!$G$2:$V$136,MATCH(LEFT(P$1,2)&amp;P387&amp;Q387,Usage!$A$2:$A$136,0),MATCH(R363,Usage!$G$1:$V$1,0))/1000000</f>
        <v>3.6563158026940497E-2</v>
      </c>
      <c r="T387" s="36"/>
      <c r="U387" s="49" t="s">
        <v>93</v>
      </c>
      <c r="V387" s="49" t="s">
        <v>96</v>
      </c>
      <c r="W387" s="56">
        <f>INDEX(Saturations!$G$2:$U$136,MATCH(LEFT(U$1,2)&amp;U387&amp;V387,Saturations!$A$2:$A$136,0),MATCH(W363,Saturations!$G$1:$U$1,0))</f>
        <v>1</v>
      </c>
      <c r="X387" s="57">
        <f>INDEX(Usage!$G$2:$V$136,MATCH(LEFT(U$1,2)&amp;U387&amp;V387,Usage!$A$2:$A$136,0),MATCH(W363,Usage!$G$1:$V$1,0))/1000000</f>
        <v>0.12690704476890646</v>
      </c>
      <c r="Y387" s="36"/>
    </row>
    <row r="388" spans="1:25" x14ac:dyDescent="0.25">
      <c r="A388" s="49" t="s">
        <v>93</v>
      </c>
      <c r="B388" s="49" t="s">
        <v>97</v>
      </c>
      <c r="C388" s="56">
        <f>INDEX(Saturations!$G$2:$U$136,MATCH(LEFT(A$1,2)&amp;A388&amp;B388,Saturations!$A$2:$A$136,0),MATCH(C363,Saturations!$G$1:$U$1,0))</f>
        <v>1</v>
      </c>
      <c r="D388" s="57">
        <f>INDEX(Usage!$G$2:$V$136,MATCH(LEFT(A$1,2)&amp;A388&amp;B388,Usage!$A$2:$A$136,0),MATCH(C363,Usage!$G$1:$V$1,0))/1000000</f>
        <v>56.909921635338783</v>
      </c>
      <c r="E388" s="36"/>
      <c r="F388" s="49" t="s">
        <v>93</v>
      </c>
      <c r="G388" s="49" t="s">
        <v>97</v>
      </c>
      <c r="H388" s="56">
        <f>INDEX(Saturations!$G$2:$U$136,MATCH(LEFT(F$1,2)&amp;F388&amp;G388,Saturations!$A$2:$A$136,0),MATCH(H363,Saturations!$G$1:$U$1,0))</f>
        <v>1</v>
      </c>
      <c r="I388" s="57">
        <f>INDEX(Usage!$G$2:$V$136,MATCH(LEFT(F$1,2)&amp;F388&amp;G388,Usage!$A$2:$A$136,0),MATCH(H363,Usage!$G$1:$V$1,0))/1000000</f>
        <v>0.79092147156384351</v>
      </c>
      <c r="J388" s="36"/>
      <c r="K388" s="49" t="s">
        <v>93</v>
      </c>
      <c r="L388" s="49" t="s">
        <v>97</v>
      </c>
      <c r="M388" s="56">
        <f>INDEX(Saturations!$G$2:$U$136,MATCH(LEFT(K$1,2)&amp;K388&amp;L388,Saturations!$A$2:$A$136,0),MATCH(M363,Saturations!$G$1:$U$1,0))</f>
        <v>1</v>
      </c>
      <c r="N388" s="57">
        <f>INDEX(Usage!$G$2:$V$136,MATCH(LEFT(K$1,2)&amp;K388&amp;L388,Usage!$A$2:$A$136,0),MATCH(M363,Usage!$G$1:$V$1,0))/1000000</f>
        <v>0.29437908772219601</v>
      </c>
      <c r="O388" s="36"/>
      <c r="P388" s="49" t="s">
        <v>93</v>
      </c>
      <c r="Q388" s="49" t="s">
        <v>97</v>
      </c>
      <c r="R388" s="56">
        <f>INDEX(Saturations!$G$2:$U$136,MATCH(LEFT(P$1,2)&amp;P388&amp;Q388,Saturations!$A$2:$A$136,0),MATCH(R363,Saturations!$G$1:$U$1,0))</f>
        <v>1</v>
      </c>
      <c r="S388" s="57">
        <f>INDEX(Usage!$G$2:$V$136,MATCH(LEFT(P$1,2)&amp;P388&amp;Q388,Usage!$A$2:$A$136,0),MATCH(R363,Usage!$G$1:$V$1,0))/1000000</f>
        <v>0.18281579013470248</v>
      </c>
      <c r="T388" s="36"/>
      <c r="U388" s="49" t="s">
        <v>93</v>
      </c>
      <c r="V388" s="49" t="s">
        <v>97</v>
      </c>
      <c r="W388" s="56">
        <f>INDEX(Saturations!$G$2:$U$136,MATCH(LEFT(U$1,2)&amp;U388&amp;V388,Saturations!$A$2:$A$136,0),MATCH(W363,Saturations!$G$1:$U$1,0))</f>
        <v>1</v>
      </c>
      <c r="X388" s="57">
        <f>INDEX(Usage!$G$2:$V$136,MATCH(LEFT(U$1,2)&amp;U388&amp;V388,Usage!$A$2:$A$136,0),MATCH(W363,Usage!$G$1:$V$1,0))/1000000</f>
        <v>0.6345352238445322</v>
      </c>
      <c r="Y388" s="36"/>
    </row>
    <row r="389" spans="1:25" x14ac:dyDescent="0.25">
      <c r="A389" s="49" t="s">
        <v>93</v>
      </c>
      <c r="B389" s="49" t="s">
        <v>98</v>
      </c>
      <c r="C389" s="56">
        <f>INDEX(Saturations!$G$2:$U$136,MATCH(LEFT(A$1,2)&amp;A389&amp;B389,Saturations!$A$2:$A$136,0),MATCH(C363,Saturations!$G$1:$U$1,0))</f>
        <v>0</v>
      </c>
      <c r="D389" s="57">
        <f>INDEX(Usage!$G$2:$V$136,MATCH(LEFT(A$1,2)&amp;A389&amp;B389,Usage!$A$2:$A$136,0),MATCH(C363,Usage!$G$1:$V$1,0))/1000000</f>
        <v>0</v>
      </c>
      <c r="E389" s="36"/>
      <c r="F389" s="49" t="s">
        <v>93</v>
      </c>
      <c r="G389" s="49" t="s">
        <v>98</v>
      </c>
      <c r="H389" s="56">
        <f>INDEX(Saturations!$G$2:$U$136,MATCH(LEFT(F$1,2)&amp;F389&amp;G389,Saturations!$A$2:$A$136,0),MATCH(H363,Saturations!$G$1:$U$1,0))</f>
        <v>0</v>
      </c>
      <c r="I389" s="57">
        <f>INDEX(Usage!$G$2:$V$136,MATCH(LEFT(F$1,2)&amp;F389&amp;G389,Usage!$A$2:$A$136,0),MATCH(H363,Usage!$G$1:$V$1,0))/1000000</f>
        <v>0</v>
      </c>
      <c r="J389" s="36"/>
      <c r="K389" s="49" t="s">
        <v>93</v>
      </c>
      <c r="L389" s="49" t="s">
        <v>98</v>
      </c>
      <c r="M389" s="56">
        <f>INDEX(Saturations!$G$2:$U$136,MATCH(LEFT(K$1,2)&amp;K389&amp;L389,Saturations!$A$2:$A$136,0),MATCH(M363,Saturations!$G$1:$U$1,0))</f>
        <v>0</v>
      </c>
      <c r="N389" s="57">
        <f>INDEX(Usage!$G$2:$V$136,MATCH(LEFT(K$1,2)&amp;K389&amp;L389,Usage!$A$2:$A$136,0),MATCH(M363,Usage!$G$1:$V$1,0))/1000000</f>
        <v>0</v>
      </c>
      <c r="O389" s="36"/>
      <c r="P389" s="49" t="s">
        <v>93</v>
      </c>
      <c r="Q389" s="49" t="s">
        <v>98</v>
      </c>
      <c r="R389" s="56">
        <f>INDEX(Saturations!$G$2:$U$136,MATCH(LEFT(P$1,2)&amp;P389&amp;Q389,Saturations!$A$2:$A$136,0),MATCH(R363,Saturations!$G$1:$U$1,0))</f>
        <v>0</v>
      </c>
      <c r="S389" s="57">
        <f>INDEX(Usage!$G$2:$V$136,MATCH(LEFT(P$1,2)&amp;P389&amp;Q389,Usage!$A$2:$A$136,0),MATCH(R363,Usage!$G$1:$V$1,0))/1000000</f>
        <v>0</v>
      </c>
      <c r="T389" s="36"/>
      <c r="U389" s="49" t="s">
        <v>93</v>
      </c>
      <c r="V389" s="49" t="s">
        <v>98</v>
      </c>
      <c r="W389" s="56">
        <f>INDEX(Saturations!$G$2:$U$136,MATCH(LEFT(U$1,2)&amp;U389&amp;V389,Saturations!$A$2:$A$136,0),MATCH(W363,Saturations!$G$1:$U$1,0))</f>
        <v>0</v>
      </c>
      <c r="X389" s="57">
        <f>INDEX(Usage!$G$2:$V$136,MATCH(LEFT(U$1,2)&amp;U389&amp;V389,Usage!$A$2:$A$136,0),MATCH(W363,Usage!$G$1:$V$1,0))/1000000</f>
        <v>0</v>
      </c>
      <c r="Y389" s="36"/>
    </row>
    <row r="390" spans="1:25" x14ac:dyDescent="0.25">
      <c r="A390" s="49" t="s">
        <v>99</v>
      </c>
      <c r="B390" s="49" t="s">
        <v>3</v>
      </c>
      <c r="C390" s="56">
        <f>INDEX(Saturations!$G$2:$U$136,MATCH(LEFT(A$1,2)&amp;A390&amp;B390,Saturations!$A$2:$A$136,0),MATCH(C363,Saturations!$G$1:$U$1,0))</f>
        <v>1</v>
      </c>
      <c r="D390" s="57">
        <f>INDEX(Usage!$G$2:$V$136,MATCH(LEFT(A$1,2)&amp;A390&amp;B390,Usage!$A$2:$A$136,0),MATCH(C363,Usage!$G$1:$V$1,0))/1000000</f>
        <v>49.558455319876288</v>
      </c>
      <c r="E390" s="36"/>
      <c r="F390" s="49" t="s">
        <v>99</v>
      </c>
      <c r="G390" s="49" t="s">
        <v>3</v>
      </c>
      <c r="H390" s="56">
        <f>INDEX(Saturations!$G$2:$U$136,MATCH(LEFT(F$1,2)&amp;F390&amp;G390,Saturations!$A$2:$A$136,0),MATCH(H363,Saturations!$G$1:$U$1,0))</f>
        <v>1</v>
      </c>
      <c r="I390" s="57">
        <f>INDEX(Usage!$G$2:$V$136,MATCH(LEFT(F$1,2)&amp;F390&amp;G390,Usage!$A$2:$A$136,0),MATCH(H363,Usage!$G$1:$V$1,0))/1000000</f>
        <v>0.23727644146915308</v>
      </c>
      <c r="J390" s="36"/>
      <c r="K390" s="49" t="s">
        <v>99</v>
      </c>
      <c r="L390" s="49" t="s">
        <v>3</v>
      </c>
      <c r="M390" s="56">
        <f>INDEX(Saturations!$G$2:$U$136,MATCH(LEFT(K$1,2)&amp;K390&amp;L390,Saturations!$A$2:$A$136,0),MATCH(M363,Saturations!$G$1:$U$1,0))</f>
        <v>1</v>
      </c>
      <c r="N390" s="57">
        <f>INDEX(Usage!$G$2:$V$136,MATCH(LEFT(K$1,2)&amp;K390&amp;L390,Usage!$A$2:$A$136,0),MATCH(M363,Usage!$G$1:$V$1,0))/1000000</f>
        <v>0.25635201115664913</v>
      </c>
      <c r="O390" s="36"/>
      <c r="P390" s="49" t="s">
        <v>99</v>
      </c>
      <c r="Q390" s="49" t="s">
        <v>3</v>
      </c>
      <c r="R390" s="56">
        <f>INDEX(Saturations!$G$2:$U$136,MATCH(LEFT(P$1,2)&amp;P390&amp;Q390,Saturations!$A$2:$A$136,0),MATCH(R363,Saturations!$G$1:$U$1,0))</f>
        <v>1</v>
      </c>
      <c r="S390" s="57">
        <f>INDEX(Usage!$G$2:$V$136,MATCH(LEFT(P$1,2)&amp;P390&amp;Q390,Usage!$A$2:$A$136,0),MATCH(R363,Usage!$G$1:$V$1,0))/1000000</f>
        <v>0.15920015186829206</v>
      </c>
      <c r="T390" s="36"/>
      <c r="U390" s="49" t="s">
        <v>99</v>
      </c>
      <c r="V390" s="49" t="s">
        <v>3</v>
      </c>
      <c r="W390" s="56">
        <f>INDEX(Saturations!$G$2:$U$136,MATCH(LEFT(U$1,2)&amp;U390&amp;V390,Saturations!$A$2:$A$136,0),MATCH(W363,Saturations!$G$1:$U$1,0))</f>
        <v>1</v>
      </c>
      <c r="X390" s="57">
        <f>INDEX(Usage!$G$2:$V$136,MATCH(LEFT(U$1,2)&amp;U390&amp;V390,Usage!$A$2:$A$136,0),MATCH(W363,Usage!$G$1:$V$1,0))/1000000</f>
        <v>0.19036056715335964</v>
      </c>
      <c r="Y390" s="36"/>
    </row>
    <row r="391" spans="1:25" x14ac:dyDescent="0.25">
      <c r="A391" s="49" t="s">
        <v>99</v>
      </c>
      <c r="B391" s="49" t="s">
        <v>100</v>
      </c>
      <c r="C391" s="56">
        <f>INDEX(Saturations!$G$2:$U$136,MATCH(LEFT(A$1,2)&amp;A391&amp;B391,Saturations!$A$2:$A$136,0),MATCH(C363,Saturations!$G$1:$U$1,0))</f>
        <v>1</v>
      </c>
      <c r="D391" s="57">
        <f>INDEX(Usage!$G$2:$V$136,MATCH(LEFT(A$1,2)&amp;A391&amp;B391,Usage!$A$2:$A$136,0),MATCH(C363,Usage!$G$1:$V$1,0))/1000000</f>
        <v>26.257149869417297</v>
      </c>
      <c r="E391" s="36"/>
      <c r="F391" s="49" t="s">
        <v>99</v>
      </c>
      <c r="G391" s="49" t="s">
        <v>100</v>
      </c>
      <c r="H391" s="56">
        <f>INDEX(Saturations!$G$2:$U$136,MATCH(LEFT(F$1,2)&amp;F391&amp;G391,Saturations!$A$2:$A$136,0),MATCH(H363,Saturations!$G$1:$U$1,0))</f>
        <v>0</v>
      </c>
      <c r="I391" s="57">
        <f>INDEX(Usage!$G$2:$V$136,MATCH(LEFT(F$1,2)&amp;F391&amp;G391,Usage!$A$2:$A$136,0),MATCH(H363,Usage!$G$1:$V$1,0))/1000000</f>
        <v>0</v>
      </c>
      <c r="J391" s="36"/>
      <c r="K391" s="49" t="s">
        <v>99</v>
      </c>
      <c r="L391" s="49" t="s">
        <v>100</v>
      </c>
      <c r="M391" s="56">
        <f>INDEX(Saturations!$G$2:$U$136,MATCH(LEFT(K$1,2)&amp;K391&amp;L391,Saturations!$A$2:$A$136,0),MATCH(M363,Saturations!$G$1:$U$1,0))</f>
        <v>1</v>
      </c>
      <c r="N391" s="57">
        <f>INDEX(Usage!$G$2:$V$136,MATCH(LEFT(K$1,2)&amp;K391&amp;L391,Usage!$A$2:$A$136,0),MATCH(M363,Usage!$G$1:$V$1,0))/1000000</f>
        <v>0.13582088329470296</v>
      </c>
      <c r="O391" s="36"/>
      <c r="P391" s="49" t="s">
        <v>99</v>
      </c>
      <c r="Q391" s="49" t="s">
        <v>100</v>
      </c>
      <c r="R391" s="56">
        <f>INDEX(Saturations!$G$2:$U$136,MATCH(LEFT(P$1,2)&amp;P391&amp;Q391,Saturations!$A$2:$A$136,0),MATCH(R363,Saturations!$G$1:$U$1,0))</f>
        <v>1</v>
      </c>
      <c r="S391" s="57">
        <f>INDEX(Usage!$G$2:$V$136,MATCH(LEFT(P$1,2)&amp;P391&amp;Q391,Usage!$A$2:$A$136,0),MATCH(R363,Usage!$G$1:$V$1,0))/1000000</f>
        <v>8.4347710594668571E-2</v>
      </c>
      <c r="T391" s="36"/>
      <c r="U391" s="49" t="s">
        <v>99</v>
      </c>
      <c r="V391" s="49" t="s">
        <v>100</v>
      </c>
      <c r="W391" s="56">
        <f>INDEX(Saturations!$G$2:$U$136,MATCH(LEFT(U$1,2)&amp;U391&amp;V391,Saturations!$A$2:$A$136,0),MATCH(W363,Saturations!$G$1:$U$1,0))</f>
        <v>0</v>
      </c>
      <c r="X391" s="57">
        <f>INDEX(Usage!$G$2:$V$136,MATCH(LEFT(U$1,2)&amp;U391&amp;V391,Usage!$A$2:$A$136,0),MATCH(W363,Usage!$G$1:$V$1,0))/1000000</f>
        <v>0</v>
      </c>
      <c r="Y391" s="36"/>
    </row>
    <row r="392" spans="1:25" x14ac:dyDescent="0.25">
      <c r="A392" s="49" t="s">
        <v>99</v>
      </c>
      <c r="B392" s="49" t="s">
        <v>101</v>
      </c>
      <c r="C392" s="56">
        <f>INDEX(Saturations!$G$2:$U$136,MATCH(LEFT(A$1,2)&amp;A392&amp;B392,Saturations!$A$2:$A$136,0),MATCH(C363,Saturations!$G$1:$U$1,0))</f>
        <v>1</v>
      </c>
      <c r="D392" s="57">
        <f>INDEX(Usage!$G$2:$V$136,MATCH(LEFT(A$1,2)&amp;A392&amp;B392,Usage!$A$2:$A$136,0),MATCH(C363,Usage!$G$1:$V$1,0))/1000000</f>
        <v>22.301019816767063</v>
      </c>
      <c r="E392" s="36"/>
      <c r="F392" s="49" t="s">
        <v>99</v>
      </c>
      <c r="G392" s="49" t="s">
        <v>101</v>
      </c>
      <c r="H392" s="56">
        <f>INDEX(Saturations!$G$2:$U$136,MATCH(LEFT(F$1,2)&amp;F392&amp;G392,Saturations!$A$2:$A$136,0),MATCH(H363,Saturations!$G$1:$U$1,0))</f>
        <v>0</v>
      </c>
      <c r="I392" s="57">
        <f>INDEX(Usage!$G$2:$V$136,MATCH(LEFT(F$1,2)&amp;F392&amp;G392,Usage!$A$2:$A$136,0),MATCH(H363,Usage!$G$1:$V$1,0))/1000000</f>
        <v>0</v>
      </c>
      <c r="J392" s="36"/>
      <c r="K392" s="49" t="s">
        <v>99</v>
      </c>
      <c r="L392" s="49" t="s">
        <v>101</v>
      </c>
      <c r="M392" s="56">
        <f>INDEX(Saturations!$G$2:$U$136,MATCH(LEFT(K$1,2)&amp;K392&amp;L392,Saturations!$A$2:$A$136,0),MATCH(M363,Saturations!$G$1:$U$1,0))</f>
        <v>1</v>
      </c>
      <c r="N392" s="57">
        <f>INDEX(Usage!$G$2:$V$136,MATCH(LEFT(K$1,2)&amp;K392&amp;L392,Usage!$A$2:$A$136,0),MATCH(M363,Usage!$G$1:$V$1,0))/1000000</f>
        <v>0.11535693039608631</v>
      </c>
      <c r="O392" s="36"/>
      <c r="P392" s="49" t="s">
        <v>99</v>
      </c>
      <c r="Q392" s="49" t="s">
        <v>101</v>
      </c>
      <c r="R392" s="56">
        <f>INDEX(Saturations!$G$2:$U$136,MATCH(LEFT(P$1,2)&amp;P392&amp;Q392,Saturations!$A$2:$A$136,0),MATCH(R363,Saturations!$G$1:$U$1,0))</f>
        <v>1</v>
      </c>
      <c r="S392" s="57">
        <f>INDEX(Usage!$G$2:$V$136,MATCH(LEFT(P$1,2)&amp;P392&amp;Q392,Usage!$A$2:$A$136,0),MATCH(R363,Usage!$G$1:$V$1,0))/1000000</f>
        <v>7.1639152567033029E-2</v>
      </c>
      <c r="T392" s="36"/>
      <c r="U392" s="49" t="s">
        <v>99</v>
      </c>
      <c r="V392" s="49" t="s">
        <v>101</v>
      </c>
      <c r="W392" s="56">
        <f>INDEX(Saturations!$G$2:$U$136,MATCH(LEFT(U$1,2)&amp;U392&amp;V392,Saturations!$A$2:$A$136,0),MATCH(W363,Saturations!$G$1:$U$1,0))</f>
        <v>0</v>
      </c>
      <c r="X392" s="57">
        <f>INDEX(Usage!$G$2:$V$136,MATCH(LEFT(U$1,2)&amp;U392&amp;V392,Usage!$A$2:$A$136,0),MATCH(W363,Usage!$G$1:$V$1,0))/1000000</f>
        <v>0</v>
      </c>
      <c r="Y392" s="36"/>
    </row>
    <row r="393" spans="1:25" x14ac:dyDescent="0.25">
      <c r="A393" s="49" t="s">
        <v>99</v>
      </c>
      <c r="B393" s="49" t="s">
        <v>102</v>
      </c>
      <c r="C393" s="56">
        <f>INDEX(Saturations!$G$2:$U$136,MATCH(LEFT(A$1,2)&amp;A393&amp;B393,Saturations!$A$2:$A$136,0),MATCH(C363,Saturations!$G$1:$U$1,0))</f>
        <v>1</v>
      </c>
      <c r="D393" s="57">
        <f>INDEX(Usage!$G$2:$V$136,MATCH(LEFT(A$1,2)&amp;A393&amp;B393,Usage!$A$2:$A$136,0),MATCH(C363,Usage!$G$1:$V$1,0))/1000000</f>
        <v>9.5723536591278684</v>
      </c>
      <c r="E393" s="36"/>
      <c r="F393" s="49" t="s">
        <v>99</v>
      </c>
      <c r="G393" s="49" t="s">
        <v>102</v>
      </c>
      <c r="H393" s="56">
        <f>INDEX(Saturations!$G$2:$U$136,MATCH(LEFT(F$1,2)&amp;F393&amp;G393,Saturations!$A$2:$A$136,0),MATCH(H363,Saturations!$G$1:$U$1,0))</f>
        <v>1</v>
      </c>
      <c r="I393" s="57">
        <f>INDEX(Usage!$G$2:$V$136,MATCH(LEFT(F$1,2)&amp;F393&amp;G393,Usage!$A$2:$A$136,0),MATCH(H363,Usage!$G$1:$V$1,0))/1000000</f>
        <v>6.0647581193430063E-2</v>
      </c>
      <c r="J393" s="36"/>
      <c r="K393" s="49" t="s">
        <v>99</v>
      </c>
      <c r="L393" s="49" t="s">
        <v>102</v>
      </c>
      <c r="M393" s="56">
        <f>INDEX(Saturations!$G$2:$U$136,MATCH(LEFT(K$1,2)&amp;K393&amp;L393,Saturations!$A$2:$A$136,0),MATCH(M363,Saturations!$G$1:$U$1,0))</f>
        <v>1</v>
      </c>
      <c r="N393" s="57">
        <f>INDEX(Usage!$G$2:$V$136,MATCH(LEFT(K$1,2)&amp;K393&amp;L393,Usage!$A$2:$A$136,0),MATCH(M363,Usage!$G$1:$V$1,0))/1000000</f>
        <v>4.9515104863164731E-2</v>
      </c>
      <c r="O393" s="36"/>
      <c r="P393" s="49" t="s">
        <v>99</v>
      </c>
      <c r="Q393" s="49" t="s">
        <v>102</v>
      </c>
      <c r="R393" s="56">
        <f>INDEX(Saturations!$G$2:$U$136,MATCH(LEFT(P$1,2)&amp;P393&amp;Q393,Saturations!$A$2:$A$136,0),MATCH(R363,Saturations!$G$1:$U$1,0))</f>
        <v>1</v>
      </c>
      <c r="S393" s="57">
        <f>INDEX(Usage!$G$2:$V$136,MATCH(LEFT(P$1,2)&amp;P393&amp;Q393,Usage!$A$2:$A$136,0),MATCH(R363,Usage!$G$1:$V$1,0))/1000000</f>
        <v>3.0749952685853049E-2</v>
      </c>
      <c r="T393" s="36"/>
      <c r="U393" s="49" t="s">
        <v>99</v>
      </c>
      <c r="V393" s="49" t="s">
        <v>102</v>
      </c>
      <c r="W393" s="56">
        <f>INDEX(Saturations!$G$2:$U$136,MATCH(LEFT(U$1,2)&amp;U393&amp;V393,Saturations!$A$2:$A$136,0),MATCH(W363,Saturations!$G$1:$U$1,0))</f>
        <v>1</v>
      </c>
      <c r="X393" s="57">
        <f>INDEX(Usage!$G$2:$V$136,MATCH(LEFT(U$1,2)&amp;U393&amp;V393,Usage!$A$2:$A$136,0),MATCH(W363,Usage!$G$1:$V$1,0))/1000000</f>
        <v>4.8655938537251121E-2</v>
      </c>
      <c r="Y393" s="36"/>
    </row>
    <row r="394" spans="1:25" x14ac:dyDescent="0.25">
      <c r="A394" s="49" t="s">
        <v>99</v>
      </c>
      <c r="B394" s="49" t="s">
        <v>6</v>
      </c>
      <c r="C394" s="56">
        <f>INDEX(Saturations!$G$2:$U$136,MATCH(LEFT(A$1,2)&amp;A394&amp;B394,Saturations!$A$2:$A$136,0),MATCH(C363,Saturations!$G$1:$U$1,0))</f>
        <v>1</v>
      </c>
      <c r="D394" s="57">
        <f>INDEX(Usage!$G$2:$V$136,MATCH(LEFT(A$1,2)&amp;A394&amp;B394,Usage!$A$2:$A$136,0),MATCH(C363,Usage!$G$1:$V$1,0))/1000000</f>
        <v>30.983530957521026</v>
      </c>
      <c r="E394" s="36"/>
      <c r="F394" s="49" t="s">
        <v>99</v>
      </c>
      <c r="G394" s="49" t="s">
        <v>6</v>
      </c>
      <c r="H394" s="56">
        <f>INDEX(Saturations!$G$2:$U$136,MATCH(LEFT(F$1,2)&amp;F394&amp;G394,Saturations!$A$2:$A$136,0),MATCH(H363,Saturations!$G$1:$U$1,0))</f>
        <v>1</v>
      </c>
      <c r="I394" s="57">
        <f>INDEX(Usage!$G$2:$V$136,MATCH(LEFT(F$1,2)&amp;F394&amp;G394,Usage!$A$2:$A$136,0),MATCH(H363,Usage!$G$1:$V$1,0))/1000000</f>
        <v>0.19630242219619493</v>
      </c>
      <c r="J394" s="36"/>
      <c r="K394" s="49" t="s">
        <v>99</v>
      </c>
      <c r="L394" s="49" t="s">
        <v>6</v>
      </c>
      <c r="M394" s="56">
        <f>INDEX(Saturations!$G$2:$U$136,MATCH(LEFT(K$1,2)&amp;K394&amp;L394,Saturations!$A$2:$A$136,0),MATCH(M363,Saturations!$G$1:$U$1,0))</f>
        <v>1</v>
      </c>
      <c r="N394" s="57">
        <f>INDEX(Usage!$G$2:$V$136,MATCH(LEFT(K$1,2)&amp;K394&amp;L394,Usage!$A$2:$A$136,0),MATCH(M363,Usage!$G$1:$V$1,0))/1000000</f>
        <v>0.16026912910074612</v>
      </c>
      <c r="O394" s="36"/>
      <c r="P394" s="49" t="s">
        <v>99</v>
      </c>
      <c r="Q394" s="49" t="s">
        <v>6</v>
      </c>
      <c r="R394" s="56">
        <f>INDEX(Saturations!$G$2:$U$136,MATCH(LEFT(P$1,2)&amp;P394&amp;Q394,Saturations!$A$2:$A$136,0),MATCH(R363,Saturations!$G$1:$U$1,0))</f>
        <v>1</v>
      </c>
      <c r="S394" s="57">
        <f>INDEX(Usage!$G$2:$V$136,MATCH(LEFT(P$1,2)&amp;P394&amp;Q394,Usage!$A$2:$A$136,0),MATCH(R363,Usage!$G$1:$V$1,0))/1000000</f>
        <v>9.9530600823124871E-2</v>
      </c>
      <c r="T394" s="36"/>
      <c r="U394" s="49" t="s">
        <v>99</v>
      </c>
      <c r="V394" s="49" t="s">
        <v>6</v>
      </c>
      <c r="W394" s="56">
        <f>INDEX(Saturations!$G$2:$U$136,MATCH(LEFT(U$1,2)&amp;U394&amp;V394,Saturations!$A$2:$A$136,0),MATCH(W363,Saturations!$G$1:$U$1,0))</f>
        <v>1</v>
      </c>
      <c r="X394" s="57">
        <f>INDEX(Usage!$G$2:$V$136,MATCH(LEFT(U$1,2)&amp;U394&amp;V394,Usage!$A$2:$A$136,0),MATCH(W363,Usage!$G$1:$V$1,0))/1000000</f>
        <v>0.15748820317546761</v>
      </c>
      <c r="Y394" s="36"/>
    </row>
    <row r="395" spans="1:25" ht="14.4" thickBot="1" x14ac:dyDescent="0.3">
      <c r="A395" s="49" t="s">
        <v>91</v>
      </c>
      <c r="B395" s="49" t="s">
        <v>91</v>
      </c>
      <c r="C395" s="56">
        <f>INDEX(Saturations!$G$2:$U$136,MATCH(LEFT(A$1,2)&amp;A395&amp;B395,Saturations!$A$2:$A$136,0),MATCH(C363,Saturations!$G$1:$U$1,0))</f>
        <v>1</v>
      </c>
      <c r="D395" s="57">
        <f>INDEX(Usage!$G$2:$V$136,MATCH(LEFT(A$1,2)&amp;A395&amp;B395,Usage!$A$2:$A$136,0),MATCH(C363,Usage!$G$1:$V$1,0))/1000000</f>
        <v>42.695736162141749</v>
      </c>
      <c r="E395" s="36"/>
      <c r="F395" s="49" t="s">
        <v>91</v>
      </c>
      <c r="G395" s="49" t="s">
        <v>91</v>
      </c>
      <c r="H395" s="56">
        <f>INDEX(Saturations!$G$2:$U$136,MATCH(LEFT(F$1,2)&amp;F395&amp;G395,Saturations!$A$2:$A$136,0),MATCH(H363,Saturations!$G$1:$U$1,0))</f>
        <v>1</v>
      </c>
      <c r="I395" s="57">
        <f>INDEX(Usage!$G$2:$V$136,MATCH(LEFT(F$1,2)&amp;F395&amp;G395,Usage!$A$2:$A$136,0),MATCH(H363,Usage!$G$1:$V$1,0))/1000000</f>
        <v>3.3054536183784337E-2</v>
      </c>
      <c r="J395" s="36"/>
      <c r="K395" s="49" t="s">
        <v>91</v>
      </c>
      <c r="L395" s="49" t="s">
        <v>91</v>
      </c>
      <c r="M395" s="56">
        <f>INDEX(Saturations!$G$2:$U$136,MATCH(LEFT(K$1,2)&amp;K395&amp;L395,Saturations!$A$2:$A$136,0),MATCH(M363,Saturations!$G$1:$U$1,0))</f>
        <v>1</v>
      </c>
      <c r="N395" s="57">
        <f>INDEX(Usage!$G$2:$V$136,MATCH(LEFT(K$1,2)&amp;K395&amp;L395,Usage!$A$2:$A$136,0),MATCH(M363,Usage!$G$1:$V$1,0))/1000000</f>
        <v>0.22085308677062351</v>
      </c>
      <c r="O395" s="36"/>
      <c r="P395" s="49" t="s">
        <v>91</v>
      </c>
      <c r="Q395" s="49" t="s">
        <v>91</v>
      </c>
      <c r="R395" s="56">
        <f>INDEX(Saturations!$G$2:$U$136,MATCH(LEFT(P$1,2)&amp;P395&amp;Q395,Saturations!$A$2:$A$136,0),MATCH(R363,Saturations!$G$1:$U$1,0))</f>
        <v>1</v>
      </c>
      <c r="S395" s="57">
        <f>INDEX(Usage!$G$2:$V$136,MATCH(LEFT(P$1,2)&amp;P395&amp;Q395,Usage!$A$2:$A$136,0),MATCH(R363,Usage!$G$1:$V$1,0))/1000000</f>
        <v>0.13715455086864606</v>
      </c>
      <c r="T395" s="36"/>
      <c r="U395" s="49" t="s">
        <v>91</v>
      </c>
      <c r="V395" s="49" t="s">
        <v>91</v>
      </c>
      <c r="W395" s="56">
        <f>INDEX(Saturations!$G$2:$U$136,MATCH(LEFT(U$1,2)&amp;U395&amp;V395,Saturations!$A$2:$A$136,0),MATCH(W363,Saturations!$G$1:$U$1,0))</f>
        <v>1</v>
      </c>
      <c r="X395" s="57">
        <f>INDEX(Usage!$G$2:$V$136,MATCH(LEFT(U$1,2)&amp;U395&amp;V395,Usage!$A$2:$A$136,0),MATCH(W363,Usage!$G$1:$V$1,0))/1000000</f>
        <v>2.6518773696943103E-2</v>
      </c>
      <c r="Y395" s="36"/>
    </row>
    <row r="396" spans="1:25" ht="15" thickTop="1" thickBot="1" x14ac:dyDescent="0.3">
      <c r="A396" s="47" t="s">
        <v>7</v>
      </c>
      <c r="B396" s="47"/>
      <c r="C396" s="47"/>
      <c r="D396" s="48">
        <f>SUM(D368:D395)</f>
        <v>416.11882361584424</v>
      </c>
      <c r="E396" s="36"/>
      <c r="F396" s="47" t="s">
        <v>7</v>
      </c>
      <c r="G396" s="47"/>
      <c r="H396" s="47"/>
      <c r="I396" s="48">
        <f>SUM(I368:I395)</f>
        <v>2.636404905212812</v>
      </c>
      <c r="J396" s="36"/>
      <c r="K396" s="47" t="s">
        <v>7</v>
      </c>
      <c r="L396" s="47"/>
      <c r="M396" s="47"/>
      <c r="N396" s="48">
        <f>SUM(N368:N395)</f>
        <v>2.1524661457976793</v>
      </c>
      <c r="O396" s="36"/>
      <c r="P396" s="47" t="s">
        <v>7</v>
      </c>
      <c r="Q396" s="47"/>
      <c r="R396" s="47"/>
      <c r="S396" s="48">
        <f>SUM(S368:S395)</f>
        <v>1.3367281019416328</v>
      </c>
      <c r="T396" s="36"/>
      <c r="U396" s="47" t="s">
        <v>7</v>
      </c>
      <c r="V396" s="47"/>
      <c r="W396" s="47"/>
      <c r="X396" s="48">
        <f>SUM(X368:X395)</f>
        <v>2.1151174128151076</v>
      </c>
      <c r="Y396" s="36"/>
    </row>
    <row r="397" spans="1:25" ht="14.4" thickTop="1" x14ac:dyDescent="0.25">
      <c r="E397" s="36"/>
      <c r="J397" s="36"/>
      <c r="O397" s="36"/>
      <c r="T397" s="36"/>
      <c r="Y397" s="36"/>
    </row>
    <row r="398" spans="1:25" ht="15.45" customHeight="1" thickBot="1" x14ac:dyDescent="0.3">
      <c r="A398" s="80" t="s">
        <v>19</v>
      </c>
      <c r="B398" s="80"/>
      <c r="C398" s="80"/>
      <c r="D398" s="80"/>
      <c r="E398" s="36"/>
      <c r="F398" s="80" t="s">
        <v>19</v>
      </c>
      <c r="G398" s="80"/>
      <c r="H398" s="80"/>
      <c r="I398" s="80"/>
      <c r="J398" s="36"/>
      <c r="K398" s="80" t="s">
        <v>19</v>
      </c>
      <c r="L398" s="80"/>
      <c r="M398" s="80"/>
      <c r="N398" s="80"/>
      <c r="O398" s="36"/>
      <c r="P398" s="80" t="s">
        <v>19</v>
      </c>
      <c r="Q398" s="80"/>
      <c r="R398" s="80"/>
      <c r="S398" s="80"/>
      <c r="T398" s="36"/>
      <c r="U398" s="80" t="s">
        <v>19</v>
      </c>
      <c r="V398" s="80"/>
      <c r="W398" s="80"/>
      <c r="X398" s="80"/>
      <c r="Y398" s="36"/>
    </row>
    <row r="399" spans="1:25" ht="14.4" thickTop="1" x14ac:dyDescent="0.25">
      <c r="A399" s="49"/>
      <c r="B399" s="50"/>
      <c r="C399" s="51" t="s">
        <v>19</v>
      </c>
      <c r="D399" s="49"/>
      <c r="E399" s="36"/>
      <c r="F399" s="49"/>
      <c r="G399" s="50"/>
      <c r="H399" s="51" t="s">
        <v>19</v>
      </c>
      <c r="I399" s="49"/>
      <c r="J399" s="36"/>
      <c r="K399" s="49"/>
      <c r="L399" s="50"/>
      <c r="M399" s="51" t="s">
        <v>19</v>
      </c>
      <c r="N399" s="49"/>
      <c r="O399" s="36"/>
      <c r="P399" s="49"/>
      <c r="Q399" s="50"/>
      <c r="R399" s="51" t="s">
        <v>19</v>
      </c>
      <c r="S399" s="49"/>
      <c r="T399" s="36"/>
      <c r="U399" s="49"/>
      <c r="V399" s="50"/>
      <c r="W399" s="51" t="s">
        <v>19</v>
      </c>
      <c r="X399" s="49"/>
      <c r="Y399" s="36"/>
    </row>
    <row r="400" spans="1:25" x14ac:dyDescent="0.25">
      <c r="A400" s="49"/>
      <c r="B400" s="53" t="s">
        <v>72</v>
      </c>
      <c r="C400" s="54">
        <f>INDEX('Control Totals'!$F$2:$F$76,MATCH(LEFT(A$1,2)&amp;"_"&amp;C399,'Control Totals'!$B$2:$B$76,0))</f>
        <v>142.08444133342064</v>
      </c>
      <c r="D400" s="49"/>
      <c r="E400" s="36"/>
      <c r="F400" s="49"/>
      <c r="G400" s="53" t="s">
        <v>72</v>
      </c>
      <c r="H400" s="54">
        <f>INDEX('Control Totals'!$F$2:$F$76,MATCH(LEFT(F$1,2)&amp;"_"&amp;H399,'Control Totals'!$B$2:$B$76,0))</f>
        <v>13.491348877057028</v>
      </c>
      <c r="I400" s="49"/>
      <c r="J400" s="36"/>
      <c r="K400" s="49"/>
      <c r="L400" s="53" t="s">
        <v>72</v>
      </c>
      <c r="M400" s="54">
        <f>INDEX('Control Totals'!$F$2:$F$76,MATCH(LEFT(K$1,2)&amp;"_"&amp;M399,'Control Totals'!$B$2:$B$76,0))</f>
        <v>25.252173841660163</v>
      </c>
      <c r="N400" s="49"/>
      <c r="O400" s="36"/>
      <c r="P400" s="49"/>
      <c r="Q400" s="53" t="s">
        <v>72</v>
      </c>
      <c r="R400" s="54">
        <f>INDEX('Control Totals'!$F$2:$F$76,MATCH(LEFT(P$1,2)&amp;"_"&amp;R399,'Control Totals'!$B$2:$B$76,0))</f>
        <v>6.8514884223633867</v>
      </c>
      <c r="S400" s="49"/>
      <c r="T400" s="36"/>
      <c r="U400" s="49"/>
      <c r="V400" s="53" t="s">
        <v>72</v>
      </c>
      <c r="W400" s="54">
        <f>INDEX('Control Totals'!$F$2:$F$76,MATCH(LEFT(U$1,2)&amp;"_"&amp;W399,'Control Totals'!$B$2:$B$76,0))</f>
        <v>0.3665273863806528</v>
      </c>
      <c r="X400" s="49"/>
      <c r="Y400" s="36"/>
    </row>
    <row r="401" spans="1:25" x14ac:dyDescent="0.25">
      <c r="A401" s="49"/>
      <c r="B401" s="52"/>
      <c r="C401" s="55"/>
      <c r="D401" s="49"/>
      <c r="E401" s="36"/>
      <c r="F401" s="49"/>
      <c r="G401" s="52"/>
      <c r="H401" s="55"/>
      <c r="I401" s="49"/>
      <c r="J401" s="36"/>
      <c r="K401" s="49"/>
      <c r="L401" s="52"/>
      <c r="M401" s="55"/>
      <c r="N401" s="49"/>
      <c r="O401" s="36"/>
      <c r="P401" s="49"/>
      <c r="Q401" s="52"/>
      <c r="R401" s="55"/>
      <c r="S401" s="49"/>
      <c r="T401" s="36"/>
      <c r="U401" s="49"/>
      <c r="V401" s="52"/>
      <c r="W401" s="55"/>
      <c r="X401" s="49"/>
      <c r="Y401" s="36"/>
    </row>
    <row r="402" spans="1:25" ht="14.4" thickBot="1" x14ac:dyDescent="0.3">
      <c r="A402" s="81" t="s">
        <v>92</v>
      </c>
      <c r="B402" s="81"/>
      <c r="C402" s="81"/>
      <c r="D402" s="81"/>
      <c r="E402" s="36"/>
      <c r="F402" s="81" t="s">
        <v>92</v>
      </c>
      <c r="G402" s="81"/>
      <c r="H402" s="81"/>
      <c r="I402" s="81"/>
      <c r="J402" s="36"/>
      <c r="K402" s="81" t="s">
        <v>92</v>
      </c>
      <c r="L402" s="81"/>
      <c r="M402" s="81"/>
      <c r="N402" s="81"/>
      <c r="O402" s="36"/>
      <c r="P402" s="81" t="s">
        <v>92</v>
      </c>
      <c r="Q402" s="81"/>
      <c r="R402" s="81"/>
      <c r="S402" s="81"/>
      <c r="T402" s="36"/>
      <c r="U402" s="81" t="s">
        <v>92</v>
      </c>
      <c r="V402" s="81"/>
      <c r="W402" s="81"/>
      <c r="X402" s="81"/>
      <c r="Y402" s="36"/>
    </row>
    <row r="403" spans="1:25" ht="14.4" thickTop="1" x14ac:dyDescent="0.25">
      <c r="A403" s="82" t="s">
        <v>32</v>
      </c>
      <c r="B403" s="83" t="s">
        <v>51</v>
      </c>
      <c r="C403" s="83" t="s">
        <v>73</v>
      </c>
      <c r="D403" s="41" t="s">
        <v>74</v>
      </c>
      <c r="E403" s="36"/>
      <c r="F403" s="82" t="s">
        <v>32</v>
      </c>
      <c r="G403" s="83" t="s">
        <v>51</v>
      </c>
      <c r="H403" s="83" t="s">
        <v>73</v>
      </c>
      <c r="I403" s="41" t="s">
        <v>74</v>
      </c>
      <c r="J403" s="36"/>
      <c r="K403" s="82" t="s">
        <v>32</v>
      </c>
      <c r="L403" s="83" t="s">
        <v>51</v>
      </c>
      <c r="M403" s="83" t="s">
        <v>73</v>
      </c>
      <c r="N403" s="41" t="s">
        <v>74</v>
      </c>
      <c r="O403" s="36"/>
      <c r="P403" s="82" t="s">
        <v>32</v>
      </c>
      <c r="Q403" s="83" t="s">
        <v>51</v>
      </c>
      <c r="R403" s="83" t="s">
        <v>73</v>
      </c>
      <c r="S403" s="41" t="s">
        <v>74</v>
      </c>
      <c r="T403" s="36"/>
      <c r="U403" s="82" t="s">
        <v>32</v>
      </c>
      <c r="V403" s="83" t="s">
        <v>51</v>
      </c>
      <c r="W403" s="83" t="s">
        <v>73</v>
      </c>
      <c r="X403" s="41" t="s">
        <v>74</v>
      </c>
      <c r="Y403" s="36"/>
    </row>
    <row r="404" spans="1:25" ht="14.4" thickBot="1" x14ac:dyDescent="0.3">
      <c r="A404" s="81"/>
      <c r="B404" s="84"/>
      <c r="C404" s="84"/>
      <c r="D404" s="42" t="s">
        <v>75</v>
      </c>
      <c r="E404" s="36"/>
      <c r="F404" s="81"/>
      <c r="G404" s="84"/>
      <c r="H404" s="84"/>
      <c r="I404" s="42" t="s">
        <v>75</v>
      </c>
      <c r="J404" s="36"/>
      <c r="K404" s="81"/>
      <c r="L404" s="84"/>
      <c r="M404" s="84"/>
      <c r="N404" s="42" t="s">
        <v>75</v>
      </c>
      <c r="O404" s="36"/>
      <c r="P404" s="81"/>
      <c r="Q404" s="84"/>
      <c r="R404" s="84"/>
      <c r="S404" s="42" t="s">
        <v>75</v>
      </c>
      <c r="T404" s="36"/>
      <c r="U404" s="81"/>
      <c r="V404" s="84"/>
      <c r="W404" s="84"/>
      <c r="X404" s="42" t="s">
        <v>75</v>
      </c>
      <c r="Y404" s="36"/>
    </row>
    <row r="405" spans="1:25" ht="14.4" thickTop="1" x14ac:dyDescent="0.25">
      <c r="A405" s="49" t="s">
        <v>76</v>
      </c>
      <c r="B405" s="49" t="s">
        <v>77</v>
      </c>
      <c r="C405" s="56">
        <f>INDEX(Saturations!$G$2:$U$136,MATCH(LEFT(A$1,2)&amp;A405&amp;B405,Saturations!$A$2:$A$136,0),MATCH(C399,Saturations!$G$1:$U$1,0))</f>
        <v>2.5000000000000001E-2</v>
      </c>
      <c r="D405" s="57">
        <f>INDEX(Usage!$G$2:$V$136,MATCH(LEFT(A$1,2)&amp;A405&amp;B405,Usage!$A$2:$A$136,0),MATCH(C399,Usage!$G$1:$V$1,0))/1000000</f>
        <v>0.97070305995101069</v>
      </c>
      <c r="E405" s="36"/>
      <c r="F405" s="49" t="s">
        <v>76</v>
      </c>
      <c r="G405" s="49" t="s">
        <v>77</v>
      </c>
      <c r="H405" s="56">
        <f>INDEX(Saturations!$G$2:$U$136,MATCH(LEFT(F$1,2)&amp;F405&amp;G405,Saturations!$A$2:$A$136,0),MATCH(H399,Saturations!$G$1:$U$1,0))</f>
        <v>2.5000000000000001E-2</v>
      </c>
      <c r="I405" s="57">
        <f>INDEX(Usage!$G$2:$V$136,MATCH(LEFT(F$1,2)&amp;F405&amp;G405,Usage!$A$2:$A$136,0),MATCH(H399,Usage!$G$1:$V$1,0))/1000000</f>
        <v>5.7706097338418985E-2</v>
      </c>
      <c r="J405" s="36"/>
      <c r="K405" s="49" t="s">
        <v>76</v>
      </c>
      <c r="L405" s="49" t="s">
        <v>77</v>
      </c>
      <c r="M405" s="56">
        <f>INDEX(Saturations!$G$2:$U$136,MATCH(LEFT(K$1,2)&amp;K405&amp;L405,Saturations!$A$2:$A$136,0),MATCH(M399,Saturations!$G$1:$U$1,0))</f>
        <v>2.5000000000000001E-2</v>
      </c>
      <c r="N405" s="57">
        <f>INDEX(Usage!$G$2:$V$136,MATCH(LEFT(K$1,2)&amp;K405&amp;L405,Usage!$A$2:$A$136,0),MATCH(M399,Usage!$G$1:$V$1,0))/1000000</f>
        <v>0.27247057715761408</v>
      </c>
      <c r="O405" s="36"/>
      <c r="P405" s="49" t="s">
        <v>76</v>
      </c>
      <c r="Q405" s="49" t="s">
        <v>77</v>
      </c>
      <c r="R405" s="56">
        <f>INDEX(Saturations!$G$2:$U$136,MATCH(LEFT(P$1,2)&amp;P405&amp;Q405,Saturations!$A$2:$A$136,0),MATCH(R399,Saturations!$G$1:$U$1,0))</f>
        <v>2.5000000000000001E-2</v>
      </c>
      <c r="S405" s="57">
        <f>INDEX(Usage!$G$2:$V$136,MATCH(LEFT(P$1,2)&amp;P405&amp;Q405,Usage!$A$2:$A$136,0),MATCH(R399,Usage!$G$1:$V$1,0))/1000000</f>
        <v>3.6659102420041743E-2</v>
      </c>
      <c r="T405" s="36"/>
      <c r="U405" s="49" t="s">
        <v>76</v>
      </c>
      <c r="V405" s="49" t="s">
        <v>77</v>
      </c>
      <c r="W405" s="56">
        <f>INDEX(Saturations!$G$2:$U$136,MATCH(LEFT(U$1,2)&amp;U405&amp;V405,Saturations!$A$2:$A$136,0),MATCH(W399,Saturations!$G$1:$U$1,0))</f>
        <v>2.5000000000000001E-2</v>
      </c>
      <c r="X405" s="57">
        <f>INDEX(Usage!$G$2:$V$136,MATCH(LEFT(U$1,2)&amp;U405&amp;V405,Usage!$A$2:$A$136,0),MATCH(W399,Usage!$G$1:$V$1,0))/1000000</f>
        <v>1.4515740972098296E-3</v>
      </c>
      <c r="Y405" s="36"/>
    </row>
    <row r="406" spans="1:25" x14ac:dyDescent="0.25">
      <c r="A406" s="49" t="s">
        <v>76</v>
      </c>
      <c r="B406" s="49" t="s">
        <v>78</v>
      </c>
      <c r="C406" s="56">
        <f>INDEX(Saturations!$G$2:$U$136,MATCH(LEFT(A$1,2)&amp;A406&amp;B406,Saturations!$A$2:$A$136,0),MATCH(C399,Saturations!$G$1:$U$1,0))</f>
        <v>2.5000000000000001E-2</v>
      </c>
      <c r="D406" s="57">
        <f>INDEX(Usage!$G$2:$V$136,MATCH(LEFT(A$1,2)&amp;A406&amp;B406,Usage!$A$2:$A$136,0),MATCH(C399,Usage!$G$1:$V$1,0))/1000000</f>
        <v>0.97737484169526445</v>
      </c>
      <c r="E406" s="36"/>
      <c r="F406" s="49" t="s">
        <v>76</v>
      </c>
      <c r="G406" s="49" t="s">
        <v>78</v>
      </c>
      <c r="H406" s="56">
        <f>INDEX(Saturations!$G$2:$U$136,MATCH(LEFT(F$1,2)&amp;F406&amp;G406,Saturations!$A$2:$A$136,0),MATCH(H399,Saturations!$G$1:$U$1,0))</f>
        <v>2.5000000000000001E-2</v>
      </c>
      <c r="I406" s="57">
        <f>INDEX(Usage!$G$2:$V$136,MATCH(LEFT(F$1,2)&amp;F406&amp;G406,Usage!$A$2:$A$136,0),MATCH(H399,Usage!$G$1:$V$1,0))/1000000</f>
        <v>6.6848722266220684E-2</v>
      </c>
      <c r="J406" s="36"/>
      <c r="K406" s="49" t="s">
        <v>76</v>
      </c>
      <c r="L406" s="49" t="s">
        <v>78</v>
      </c>
      <c r="M406" s="56">
        <f>INDEX(Saturations!$G$2:$U$136,MATCH(LEFT(K$1,2)&amp;K406&amp;L406,Saturations!$A$2:$A$136,0),MATCH(M399,Saturations!$G$1:$U$1,0))</f>
        <v>2.5000000000000001E-2</v>
      </c>
      <c r="N406" s="57">
        <f>INDEX(Usage!$G$2:$V$136,MATCH(LEFT(K$1,2)&amp;K406&amp;L406,Usage!$A$2:$A$136,0),MATCH(M399,Usage!$G$1:$V$1,0))/1000000</f>
        <v>0.28969313526405266</v>
      </c>
      <c r="O406" s="36"/>
      <c r="P406" s="49" t="s">
        <v>76</v>
      </c>
      <c r="Q406" s="49" t="s">
        <v>78</v>
      </c>
      <c r="R406" s="56">
        <f>INDEX(Saturations!$G$2:$U$136,MATCH(LEFT(P$1,2)&amp;P406&amp;Q406,Saturations!$A$2:$A$136,0),MATCH(R399,Saturations!$G$1:$U$1,0))</f>
        <v>2.5000000000000001E-2</v>
      </c>
      <c r="S406" s="57">
        <f>INDEX(Usage!$G$2:$V$136,MATCH(LEFT(P$1,2)&amp;P406&amp;Q406,Usage!$A$2:$A$136,0),MATCH(R399,Usage!$G$1:$V$1,0))/1000000</f>
        <v>3.8510275028843084E-2</v>
      </c>
      <c r="T406" s="36"/>
      <c r="U406" s="49" t="s">
        <v>76</v>
      </c>
      <c r="V406" s="49" t="s">
        <v>78</v>
      </c>
      <c r="W406" s="56">
        <f>INDEX(Saturations!$G$2:$U$136,MATCH(LEFT(U$1,2)&amp;U406&amp;V406,Saturations!$A$2:$A$136,0),MATCH(W399,Saturations!$G$1:$U$1,0))</f>
        <v>2.5000000000000001E-2</v>
      </c>
      <c r="X406" s="57">
        <f>INDEX(Usage!$G$2:$V$136,MATCH(LEFT(U$1,2)&amp;U406&amp;V406,Usage!$A$2:$A$136,0),MATCH(W399,Usage!$G$1:$V$1,0))/1000000</f>
        <v>1.5816210390903584E-3</v>
      </c>
      <c r="Y406" s="36"/>
    </row>
    <row r="407" spans="1:25" x14ac:dyDescent="0.25">
      <c r="A407" s="49" t="s">
        <v>76</v>
      </c>
      <c r="B407" s="49" t="s">
        <v>79</v>
      </c>
      <c r="C407" s="56">
        <f>INDEX(Saturations!$G$2:$U$136,MATCH(LEFT(A$1,2)&amp;A407&amp;B407,Saturations!$A$2:$A$136,0),MATCH(C399,Saturations!$G$1:$U$1,0))</f>
        <v>0.12818875133693347</v>
      </c>
      <c r="D407" s="57">
        <f>INDEX(Usage!$G$2:$V$136,MATCH(LEFT(A$1,2)&amp;A407&amp;B407,Usage!$A$2:$A$136,0),MATCH(C399,Usage!$G$1:$V$1,0))/1000000</f>
        <v>4.2394928938183085</v>
      </c>
      <c r="E407" s="36"/>
      <c r="F407" s="49" t="s">
        <v>76</v>
      </c>
      <c r="G407" s="49" t="s">
        <v>79</v>
      </c>
      <c r="H407" s="56">
        <f>INDEX(Saturations!$G$2:$U$136,MATCH(LEFT(F$1,2)&amp;F407&amp;G407,Saturations!$A$2:$A$136,0),MATCH(H399,Saturations!$G$1:$U$1,0))</f>
        <v>0.18954764965777018</v>
      </c>
      <c r="I407" s="57">
        <f>INDEX(Usage!$G$2:$V$136,MATCH(LEFT(F$1,2)&amp;F407&amp;G407,Usage!$A$2:$A$136,0),MATCH(H399,Usage!$G$1:$V$1,0))/1000000</f>
        <v>0.40775601570996545</v>
      </c>
      <c r="J407" s="36"/>
      <c r="K407" s="49" t="s">
        <v>76</v>
      </c>
      <c r="L407" s="49" t="s">
        <v>79</v>
      </c>
      <c r="M407" s="56">
        <f>INDEX(Saturations!$G$2:$U$136,MATCH(LEFT(K$1,2)&amp;K407&amp;L407,Saturations!$A$2:$A$136,0),MATCH(M399,Saturations!$G$1:$U$1,0))</f>
        <v>5.8239276119433983E-2</v>
      </c>
      <c r="N407" s="57">
        <f>INDEX(Usage!$G$2:$V$136,MATCH(LEFT(K$1,2)&amp;K407&amp;L407,Usage!$A$2:$A$136,0),MATCH(M399,Usage!$G$1:$V$1,0))/1000000</f>
        <v>0.61771529080043142</v>
      </c>
      <c r="O407" s="36"/>
      <c r="P407" s="49" t="s">
        <v>76</v>
      </c>
      <c r="Q407" s="49" t="s">
        <v>79</v>
      </c>
      <c r="R407" s="56">
        <f>INDEX(Saturations!$G$2:$U$136,MATCH(LEFT(P$1,2)&amp;P407&amp;Q407,Saturations!$A$2:$A$136,0),MATCH(R399,Saturations!$G$1:$U$1,0))</f>
        <v>0.17595529852620176</v>
      </c>
      <c r="S407" s="57">
        <f>INDEX(Usage!$G$2:$V$136,MATCH(LEFT(P$1,2)&amp;P407&amp;Q407,Usage!$A$2:$A$136,0),MATCH(R399,Usage!$G$1:$V$1,0))/1000000</f>
        <v>0.24993635989557528</v>
      </c>
      <c r="T407" s="36"/>
      <c r="U407" s="49" t="s">
        <v>76</v>
      </c>
      <c r="V407" s="49" t="s">
        <v>79</v>
      </c>
      <c r="W407" s="56">
        <f>INDEX(Saturations!$G$2:$U$136,MATCH(LEFT(U$1,2)&amp;U407&amp;V407,Saturations!$A$2:$A$136,0),MATCH(W399,Saturations!$G$1:$U$1,0))</f>
        <v>0.45527791994682315</v>
      </c>
      <c r="X407" s="57">
        <f>INDEX(Usage!$G$2:$V$136,MATCH(LEFT(U$1,2)&amp;U407&amp;V407,Usage!$A$2:$A$136,0),MATCH(W399,Usage!$G$1:$V$1,0))/1000000</f>
        <v>2.5707929109574132E-2</v>
      </c>
      <c r="Y407" s="36"/>
    </row>
    <row r="408" spans="1:25" x14ac:dyDescent="0.25">
      <c r="A408" s="49" t="s">
        <v>76</v>
      </c>
      <c r="B408" s="49" t="s">
        <v>80</v>
      </c>
      <c r="C408" s="56">
        <f>INDEX(Saturations!$G$2:$U$136,MATCH(LEFT(A$1,2)&amp;A408&amp;B408,Saturations!$A$2:$A$136,0),MATCH(C399,Saturations!$G$1:$U$1,0))</f>
        <v>1.9135809362286798E-2</v>
      </c>
      <c r="D408" s="57">
        <f>INDEX(Usage!$G$2:$V$136,MATCH(LEFT(A$1,2)&amp;A408&amp;B408,Usage!$A$2:$A$136,0),MATCH(C399,Usage!$G$1:$V$1,0))/1000000</f>
        <v>0.71655047704581798</v>
      </c>
      <c r="E408" s="36"/>
      <c r="F408" s="49" t="s">
        <v>76</v>
      </c>
      <c r="G408" s="49" t="s">
        <v>80</v>
      </c>
      <c r="H408" s="56">
        <f>INDEX(Saturations!$G$2:$U$136,MATCH(LEFT(F$1,2)&amp;F408&amp;G408,Saturations!$A$2:$A$136,0),MATCH(H399,Saturations!$G$1:$U$1,0))</f>
        <v>2.0766521190408303E-2</v>
      </c>
      <c r="I408" s="57">
        <f>INDEX(Usage!$G$2:$V$136,MATCH(LEFT(F$1,2)&amp;F408&amp;G408,Usage!$A$2:$A$136,0),MATCH(H399,Usage!$G$1:$V$1,0))/1000000</f>
        <v>5.6189897463129815E-2</v>
      </c>
      <c r="J408" s="36"/>
      <c r="K408" s="49" t="s">
        <v>76</v>
      </c>
      <c r="L408" s="49" t="s">
        <v>80</v>
      </c>
      <c r="M408" s="56">
        <f>INDEX(Saturations!$G$2:$U$136,MATCH(LEFT(K$1,2)&amp;K408&amp;L408,Saturations!$A$2:$A$136,0),MATCH(M399,Saturations!$G$1:$U$1,0))</f>
        <v>1.9135809362286798E-2</v>
      </c>
      <c r="N408" s="57">
        <f>INDEX(Usage!$G$2:$V$136,MATCH(LEFT(K$1,2)&amp;K408&amp;L408,Usage!$A$2:$A$136,0),MATCH(M399,Usage!$G$1:$V$1,0))/1000000</f>
        <v>0.13684946873125023</v>
      </c>
      <c r="O408" s="36"/>
      <c r="P408" s="49" t="s">
        <v>76</v>
      </c>
      <c r="Q408" s="49" t="s">
        <v>80</v>
      </c>
      <c r="R408" s="56">
        <f>INDEX(Saturations!$G$2:$U$136,MATCH(LEFT(P$1,2)&amp;P408&amp;Q408,Saturations!$A$2:$A$136,0),MATCH(R399,Saturations!$G$1:$U$1,0))</f>
        <v>1.9135809362286798E-2</v>
      </c>
      <c r="S408" s="57">
        <f>INDEX(Usage!$G$2:$V$136,MATCH(LEFT(P$1,2)&amp;P408&amp;Q408,Usage!$A$2:$A$136,0),MATCH(R399,Usage!$G$1:$V$1,0))/1000000</f>
        <v>3.7708569576377901E-2</v>
      </c>
      <c r="T408" s="36"/>
      <c r="U408" s="49" t="s">
        <v>76</v>
      </c>
      <c r="V408" s="49" t="s">
        <v>80</v>
      </c>
      <c r="W408" s="56">
        <f>INDEX(Saturations!$G$2:$U$136,MATCH(LEFT(U$1,2)&amp;U408&amp;V408,Saturations!$A$2:$A$136,0),MATCH(W399,Saturations!$G$1:$U$1,0))</f>
        <v>5.6222108675973728E-2</v>
      </c>
      <c r="X408" s="57">
        <f>INDEX(Usage!$G$2:$V$136,MATCH(LEFT(U$1,2)&amp;U408&amp;V408,Usage!$A$2:$A$136,0),MATCH(W399,Usage!$G$1:$V$1,0))/1000000</f>
        <v>3.0334624977592589E-3</v>
      </c>
      <c r="Y408" s="36"/>
    </row>
    <row r="409" spans="1:25" x14ac:dyDescent="0.25">
      <c r="A409" s="49" t="s">
        <v>76</v>
      </c>
      <c r="B409" s="49" t="s">
        <v>81</v>
      </c>
      <c r="C409" s="56">
        <f>INDEX(Saturations!$G$2:$U$136,MATCH(LEFT(A$1,2)&amp;A409&amp;B409,Saturations!$A$2:$A$136,0),MATCH(C399,Saturations!$G$1:$U$1,0))</f>
        <v>0</v>
      </c>
      <c r="D409" s="57">
        <f>INDEX(Usage!$G$2:$V$136,MATCH(LEFT(A$1,2)&amp;A409&amp;B409,Usage!$A$2:$A$136,0),MATCH(C399,Usage!$G$1:$V$1,0))/1000000</f>
        <v>0</v>
      </c>
      <c r="E409" s="36"/>
      <c r="F409" s="49" t="s">
        <v>76</v>
      </c>
      <c r="G409" s="49" t="s">
        <v>81</v>
      </c>
      <c r="H409" s="56">
        <f>INDEX(Saturations!$G$2:$U$136,MATCH(LEFT(F$1,2)&amp;F409&amp;G409,Saturations!$A$2:$A$136,0),MATCH(H399,Saturations!$G$1:$U$1,0))</f>
        <v>0</v>
      </c>
      <c r="I409" s="57">
        <f>INDEX(Usage!$G$2:$V$136,MATCH(LEFT(F$1,2)&amp;F409&amp;G409,Usage!$A$2:$A$136,0),MATCH(H399,Usage!$G$1:$V$1,0))/1000000</f>
        <v>0</v>
      </c>
      <c r="J409" s="36"/>
      <c r="K409" s="49" t="s">
        <v>76</v>
      </c>
      <c r="L409" s="49" t="s">
        <v>81</v>
      </c>
      <c r="M409" s="56">
        <f>INDEX(Saturations!$G$2:$U$136,MATCH(LEFT(K$1,2)&amp;K409&amp;L409,Saturations!$A$2:$A$136,0),MATCH(M399,Saturations!$G$1:$U$1,0))</f>
        <v>0</v>
      </c>
      <c r="N409" s="57">
        <f>INDEX(Usage!$G$2:$V$136,MATCH(LEFT(K$1,2)&amp;K409&amp;L409,Usage!$A$2:$A$136,0),MATCH(M399,Usage!$G$1:$V$1,0))/1000000</f>
        <v>0</v>
      </c>
      <c r="O409" s="36"/>
      <c r="P409" s="49" t="s">
        <v>76</v>
      </c>
      <c r="Q409" s="49" t="s">
        <v>81</v>
      </c>
      <c r="R409" s="56">
        <f>INDEX(Saturations!$G$2:$U$136,MATCH(LEFT(P$1,2)&amp;P409&amp;Q409,Saturations!$A$2:$A$136,0),MATCH(R399,Saturations!$G$1:$U$1,0))</f>
        <v>0</v>
      </c>
      <c r="S409" s="57">
        <f>INDEX(Usage!$G$2:$V$136,MATCH(LEFT(P$1,2)&amp;P409&amp;Q409,Usage!$A$2:$A$136,0),MATCH(R399,Usage!$G$1:$V$1,0))/1000000</f>
        <v>0</v>
      </c>
      <c r="T409" s="36"/>
      <c r="U409" s="49" t="s">
        <v>76</v>
      </c>
      <c r="V409" s="49" t="s">
        <v>81</v>
      </c>
      <c r="W409" s="56">
        <f>INDEX(Saturations!$G$2:$U$136,MATCH(LEFT(U$1,2)&amp;U409&amp;V409,Saturations!$A$2:$A$136,0),MATCH(W399,Saturations!$G$1:$U$1,0))</f>
        <v>0</v>
      </c>
      <c r="X409" s="57">
        <f>INDEX(Usage!$G$2:$V$136,MATCH(LEFT(U$1,2)&amp;U409&amp;V409,Usage!$A$2:$A$136,0),MATCH(W399,Usage!$G$1:$V$1,0))/1000000</f>
        <v>0</v>
      </c>
      <c r="Y409" s="36"/>
    </row>
    <row r="410" spans="1:25" x14ac:dyDescent="0.25">
      <c r="A410" s="49" t="s">
        <v>119</v>
      </c>
      <c r="B410" s="49" t="s">
        <v>82</v>
      </c>
      <c r="C410" s="56">
        <f>INDEX(Saturations!$G$2:$U$136,MATCH(LEFT(A$1,2)&amp;A410&amp;B410,Saturations!$A$2:$A$136,0),MATCH(C399,Saturations!$G$1:$U$1,0))</f>
        <v>6.2159637458538225E-2</v>
      </c>
      <c r="D410" s="57">
        <f>INDEX(Usage!$G$2:$V$136,MATCH(LEFT(A$1,2)&amp;A410&amp;B410,Usage!$A$2:$A$136,0),MATCH(C399,Usage!$G$1:$V$1,0))/1000000</f>
        <v>3.7334887199541797</v>
      </c>
      <c r="E410" s="36"/>
      <c r="F410" s="49" t="s">
        <v>119</v>
      </c>
      <c r="G410" s="49" t="s">
        <v>82</v>
      </c>
      <c r="H410" s="56">
        <f>INDEX(Saturations!$G$2:$U$136,MATCH(LEFT(F$1,2)&amp;F410&amp;G410,Saturations!$A$2:$A$136,0),MATCH(H399,Saturations!$G$1:$U$1,0))</f>
        <v>1.3372462048937401E-2</v>
      </c>
      <c r="I410" s="57">
        <f>INDEX(Usage!$G$2:$V$136,MATCH(LEFT(F$1,2)&amp;F410&amp;G410,Usage!$A$2:$A$136,0),MATCH(H399,Usage!$G$1:$V$1,0))/1000000</f>
        <v>5.7773410355027963E-2</v>
      </c>
      <c r="J410" s="36"/>
      <c r="K410" s="49" t="s">
        <v>119</v>
      </c>
      <c r="L410" s="49" t="s">
        <v>82</v>
      </c>
      <c r="M410" s="56">
        <f>INDEX(Saturations!$G$2:$U$136,MATCH(LEFT(K$1,2)&amp;K410&amp;L410,Saturations!$A$2:$A$136,0),MATCH(M399,Saturations!$G$1:$U$1,0))</f>
        <v>6.2159637458538225E-2</v>
      </c>
      <c r="N410" s="57">
        <f>INDEX(Usage!$G$2:$V$136,MATCH(LEFT(K$1,2)&amp;K410&amp;L410,Usage!$A$2:$A$136,0),MATCH(M399,Usage!$G$1:$V$1,0))/1000000</f>
        <v>0.23106818893906073</v>
      </c>
      <c r="O410" s="36"/>
      <c r="P410" s="49" t="s">
        <v>119</v>
      </c>
      <c r="Q410" s="49" t="s">
        <v>82</v>
      </c>
      <c r="R410" s="56">
        <f>INDEX(Saturations!$G$2:$U$136,MATCH(LEFT(P$1,2)&amp;P410&amp;Q410,Saturations!$A$2:$A$136,0),MATCH(R399,Saturations!$G$1:$U$1,0))</f>
        <v>6.2159637458538225E-2</v>
      </c>
      <c r="S410" s="57">
        <f>INDEX(Usage!$G$2:$V$136,MATCH(LEFT(P$1,2)&amp;P410&amp;Q410,Usage!$A$2:$A$136,0),MATCH(R399,Usage!$G$1:$V$1,0))/1000000</f>
        <v>6.0953649541049218E-2</v>
      </c>
      <c r="T410" s="36"/>
      <c r="U410" s="49" t="s">
        <v>119</v>
      </c>
      <c r="V410" s="49" t="s">
        <v>82</v>
      </c>
      <c r="W410" s="56">
        <f>INDEX(Saturations!$G$2:$U$136,MATCH(LEFT(U$1,2)&amp;U410&amp;V410,Saturations!$A$2:$A$136,0),MATCH(W399,Saturations!$G$1:$U$1,0))</f>
        <v>1.2955952227315231E-2</v>
      </c>
      <c r="X410" s="57">
        <f>INDEX(Usage!$G$2:$V$136,MATCH(LEFT(U$1,2)&amp;U410&amp;V410,Usage!$A$2:$A$136,0),MATCH(W399,Usage!$G$1:$V$1,0))/1000000</f>
        <v>6.8447712852464726E-4</v>
      </c>
      <c r="Y410" s="36"/>
    </row>
    <row r="411" spans="1:25" x14ac:dyDescent="0.25">
      <c r="A411" s="49" t="s">
        <v>119</v>
      </c>
      <c r="B411" s="49" t="s">
        <v>83</v>
      </c>
      <c r="C411" s="56">
        <f>INDEX(Saturations!$G$2:$U$136,MATCH(LEFT(A$1,2)&amp;A411&amp;B411,Saturations!$A$2:$A$136,0),MATCH(C399,Saturations!$G$1:$U$1,0))</f>
        <v>9.6886191762878375E-3</v>
      </c>
      <c r="D411" s="57">
        <f>INDEX(Usage!$G$2:$V$136,MATCH(LEFT(A$1,2)&amp;A411&amp;B411,Usage!$A$2:$A$136,0),MATCH(C399,Usage!$G$1:$V$1,0))/1000000</f>
        <v>0.55421586963206293</v>
      </c>
      <c r="E411" s="36"/>
      <c r="F411" s="49" t="s">
        <v>119</v>
      </c>
      <c r="G411" s="49" t="s">
        <v>83</v>
      </c>
      <c r="H411" s="56">
        <f>INDEX(Saturations!$G$2:$U$136,MATCH(LEFT(F$1,2)&amp;F411&amp;G411,Saturations!$A$2:$A$136,0),MATCH(H399,Saturations!$G$1:$U$1,0))</f>
        <v>7.2331527825719805E-2</v>
      </c>
      <c r="I411" s="57">
        <f>INDEX(Usage!$G$2:$V$136,MATCH(LEFT(F$1,2)&amp;F411&amp;G411,Usage!$A$2:$A$136,0),MATCH(H399,Usage!$G$1:$V$1,0))/1000000</f>
        <v>0.29761510550126197</v>
      </c>
      <c r="J411" s="36"/>
      <c r="K411" s="49" t="s">
        <v>119</v>
      </c>
      <c r="L411" s="49" t="s">
        <v>83</v>
      </c>
      <c r="M411" s="56">
        <f>INDEX(Saturations!$G$2:$U$136,MATCH(LEFT(K$1,2)&amp;K411&amp;L411,Saturations!$A$2:$A$136,0),MATCH(M399,Saturations!$G$1:$U$1,0))</f>
        <v>9.6886191762878375E-3</v>
      </c>
      <c r="N411" s="57">
        <f>INDEX(Usage!$G$2:$V$136,MATCH(LEFT(K$1,2)&amp;K411&amp;L411,Usage!$A$2:$A$136,0),MATCH(M399,Usage!$G$1:$V$1,0))/1000000</f>
        <v>3.430080197985412E-2</v>
      </c>
      <c r="O411" s="36"/>
      <c r="P411" s="49" t="s">
        <v>119</v>
      </c>
      <c r="Q411" s="49" t="s">
        <v>83</v>
      </c>
      <c r="R411" s="56">
        <f>INDEX(Saturations!$G$2:$U$136,MATCH(LEFT(P$1,2)&amp;P411&amp;Q411,Saturations!$A$2:$A$136,0),MATCH(R399,Saturations!$G$1:$U$1,0))</f>
        <v>9.6886191762878375E-3</v>
      </c>
      <c r="S411" s="57">
        <f>INDEX(Usage!$G$2:$V$136,MATCH(LEFT(P$1,2)&amp;P411&amp;Q411,Usage!$A$2:$A$136,0),MATCH(R399,Usage!$G$1:$V$1,0))/1000000</f>
        <v>9.0482340838718752E-3</v>
      </c>
      <c r="T411" s="36"/>
      <c r="U411" s="49" t="s">
        <v>119</v>
      </c>
      <c r="V411" s="49" t="s">
        <v>83</v>
      </c>
      <c r="W411" s="56">
        <f>INDEX(Saturations!$G$2:$U$136,MATCH(LEFT(U$1,2)&amp;U411&amp;V411,Saturations!$A$2:$A$136,0),MATCH(W399,Saturations!$G$1:$U$1,0))</f>
        <v>7.0078629919403182E-2</v>
      </c>
      <c r="X411" s="57">
        <f>INDEX(Usage!$G$2:$V$136,MATCH(LEFT(U$1,2)&amp;U411&amp;V411,Usage!$A$2:$A$136,0),MATCH(W399,Usage!$G$1:$V$1,0))/1000000</f>
        <v>3.5260292159875074E-3</v>
      </c>
      <c r="Y411" s="36"/>
    </row>
    <row r="412" spans="1:25" x14ac:dyDescent="0.25">
      <c r="A412" s="49" t="s">
        <v>119</v>
      </c>
      <c r="B412" s="49" t="s">
        <v>80</v>
      </c>
      <c r="C412" s="56">
        <f>INDEX(Saturations!$G$2:$U$136,MATCH(LEFT(A$1,2)&amp;A412&amp;B412,Saturations!$A$2:$A$136,0),MATCH(C399,Saturations!$G$1:$U$1,0))</f>
        <v>1.9135809362286798E-2</v>
      </c>
      <c r="D412" s="57">
        <f>INDEX(Usage!$G$2:$V$136,MATCH(LEFT(A$1,2)&amp;A412&amp;B412,Usage!$A$2:$A$136,0),MATCH(C399,Usage!$G$1:$V$1,0))/1000000</f>
        <v>0.93324744126964154</v>
      </c>
      <c r="E412" s="36"/>
      <c r="F412" s="49" t="s">
        <v>119</v>
      </c>
      <c r="G412" s="49" t="s">
        <v>80</v>
      </c>
      <c r="H412" s="56">
        <f>INDEX(Saturations!$G$2:$U$136,MATCH(LEFT(F$1,2)&amp;F412&amp;G412,Saturations!$A$2:$A$136,0),MATCH(H399,Saturations!$G$1:$U$1,0))</f>
        <v>2.0766521190408303E-2</v>
      </c>
      <c r="I412" s="57">
        <f>INDEX(Usage!$G$2:$V$136,MATCH(LEFT(F$1,2)&amp;F412&amp;G412,Usage!$A$2:$A$136,0),MATCH(H399,Usage!$G$1:$V$1,0))/1000000</f>
        <v>7.6312106469858504E-2</v>
      </c>
      <c r="J412" s="36"/>
      <c r="K412" s="49" t="s">
        <v>119</v>
      </c>
      <c r="L412" s="49" t="s">
        <v>80</v>
      </c>
      <c r="M412" s="56">
        <f>INDEX(Saturations!$G$2:$U$136,MATCH(LEFT(K$1,2)&amp;K412&amp;L412,Saturations!$A$2:$A$136,0),MATCH(M399,Saturations!$G$1:$U$1,0))</f>
        <v>1.9135809362286798E-2</v>
      </c>
      <c r="N412" s="57">
        <f>INDEX(Usage!$G$2:$V$136,MATCH(LEFT(K$1,2)&amp;K412&amp;L412,Usage!$A$2:$A$136,0),MATCH(M399,Usage!$G$1:$V$1,0))/1000000</f>
        <v>6.4633198949568066E-2</v>
      </c>
      <c r="O412" s="36"/>
      <c r="P412" s="49" t="s">
        <v>119</v>
      </c>
      <c r="Q412" s="49" t="s">
        <v>80</v>
      </c>
      <c r="R412" s="56">
        <f>INDEX(Saturations!$G$2:$U$136,MATCH(LEFT(P$1,2)&amp;P412&amp;Q412,Saturations!$A$2:$A$136,0),MATCH(R399,Saturations!$G$1:$U$1,0))</f>
        <v>1.9135809362286798E-2</v>
      </c>
      <c r="S412" s="57">
        <f>INDEX(Usage!$G$2:$V$136,MATCH(LEFT(P$1,2)&amp;P412&amp;Q412,Usage!$A$2:$A$136,0),MATCH(R399,Usage!$G$1:$V$1,0))/1000000</f>
        <v>1.7264053498889577E-2</v>
      </c>
      <c r="T412" s="36"/>
      <c r="U412" s="49" t="s">
        <v>119</v>
      </c>
      <c r="V412" s="49" t="s">
        <v>80</v>
      </c>
      <c r="W412" s="56">
        <f>INDEX(Saturations!$G$2:$U$136,MATCH(LEFT(U$1,2)&amp;U412&amp;V412,Saturations!$A$2:$A$136,0),MATCH(W399,Saturations!$G$1:$U$1,0))</f>
        <v>5.6222108675973728E-2</v>
      </c>
      <c r="X412" s="57">
        <f>INDEX(Usage!$G$2:$V$136,MATCH(LEFT(U$1,2)&amp;U412&amp;V412,Usage!$A$2:$A$136,0),MATCH(W399,Usage!$G$1:$V$1,0))/1000000</f>
        <v>2.4621871956924694E-3</v>
      </c>
      <c r="Y412" s="36"/>
    </row>
    <row r="413" spans="1:25" x14ac:dyDescent="0.25">
      <c r="A413" s="49" t="s">
        <v>119</v>
      </c>
      <c r="B413" s="49" t="s">
        <v>81</v>
      </c>
      <c r="C413" s="56">
        <f>INDEX(Saturations!$G$2:$U$136,MATCH(LEFT(A$1,2)&amp;A413&amp;B413,Saturations!$A$2:$A$136,0),MATCH(C399,Saturations!$G$1:$U$1,0))</f>
        <v>0</v>
      </c>
      <c r="D413" s="57">
        <f>INDEX(Usage!$G$2:$V$136,MATCH(LEFT(A$1,2)&amp;A413&amp;B413,Usage!$A$2:$A$136,0),MATCH(C399,Usage!$G$1:$V$1,0))/1000000</f>
        <v>0</v>
      </c>
      <c r="E413" s="36"/>
      <c r="F413" s="49" t="s">
        <v>119</v>
      </c>
      <c r="G413" s="49" t="s">
        <v>81</v>
      </c>
      <c r="H413" s="56">
        <f>INDEX(Saturations!$G$2:$U$136,MATCH(LEFT(F$1,2)&amp;F413&amp;G413,Saturations!$A$2:$A$136,0),MATCH(H399,Saturations!$G$1:$U$1,0))</f>
        <v>0</v>
      </c>
      <c r="I413" s="57">
        <f>INDEX(Usage!$G$2:$V$136,MATCH(LEFT(F$1,2)&amp;F413&amp;G413,Usage!$A$2:$A$136,0),MATCH(H399,Usage!$G$1:$V$1,0))/1000000</f>
        <v>0</v>
      </c>
      <c r="J413" s="36"/>
      <c r="K413" s="49" t="s">
        <v>119</v>
      </c>
      <c r="L413" s="49" t="s">
        <v>81</v>
      </c>
      <c r="M413" s="56">
        <f>INDEX(Saturations!$G$2:$U$136,MATCH(LEFT(K$1,2)&amp;K413&amp;L413,Saturations!$A$2:$A$136,0),MATCH(M399,Saturations!$G$1:$U$1,0))</f>
        <v>0</v>
      </c>
      <c r="N413" s="57">
        <f>INDEX(Usage!$G$2:$V$136,MATCH(LEFT(K$1,2)&amp;K413&amp;L413,Usage!$A$2:$A$136,0),MATCH(M399,Usage!$G$1:$V$1,0))/1000000</f>
        <v>0</v>
      </c>
      <c r="O413" s="36"/>
      <c r="P413" s="49" t="s">
        <v>119</v>
      </c>
      <c r="Q413" s="49" t="s">
        <v>81</v>
      </c>
      <c r="R413" s="56">
        <f>INDEX(Saturations!$G$2:$U$136,MATCH(LEFT(P$1,2)&amp;P413&amp;Q413,Saturations!$A$2:$A$136,0),MATCH(R399,Saturations!$G$1:$U$1,0))</f>
        <v>0</v>
      </c>
      <c r="S413" s="57">
        <f>INDEX(Usage!$G$2:$V$136,MATCH(LEFT(P$1,2)&amp;P413&amp;Q413,Usage!$A$2:$A$136,0),MATCH(R399,Usage!$G$1:$V$1,0))/1000000</f>
        <v>0</v>
      </c>
      <c r="T413" s="36"/>
      <c r="U413" s="49" t="s">
        <v>119</v>
      </c>
      <c r="V413" s="49" t="s">
        <v>81</v>
      </c>
      <c r="W413" s="56">
        <f>INDEX(Saturations!$G$2:$U$136,MATCH(LEFT(U$1,2)&amp;U413&amp;V413,Saturations!$A$2:$A$136,0),MATCH(W399,Saturations!$G$1:$U$1,0))</f>
        <v>0</v>
      </c>
      <c r="X413" s="57">
        <f>INDEX(Usage!$G$2:$V$136,MATCH(LEFT(U$1,2)&amp;U413&amp;V413,Usage!$A$2:$A$136,0),MATCH(W399,Usage!$G$1:$V$1,0))/1000000</f>
        <v>0</v>
      </c>
      <c r="Y413" s="36"/>
    </row>
    <row r="414" spans="1:25" x14ac:dyDescent="0.25">
      <c r="A414" s="49" t="s">
        <v>84</v>
      </c>
      <c r="B414" s="49" t="s">
        <v>84</v>
      </c>
      <c r="C414" s="56">
        <f>INDEX(Saturations!$G$2:$U$136,MATCH(LEFT(A$1,2)&amp;A414&amp;B414,Saturations!$A$2:$A$136,0),MATCH(C399,Saturations!$G$1:$U$1,0))</f>
        <v>1</v>
      </c>
      <c r="D414" s="57">
        <f>INDEX(Usage!$G$2:$V$136,MATCH(LEFT(A$1,2)&amp;A414&amp;B414,Usage!$A$2:$A$136,0),MATCH(C399,Usage!$G$1:$V$1,0))/1000000</f>
        <v>16.467641319711589</v>
      </c>
      <c r="E414" s="36"/>
      <c r="F414" s="49" t="s">
        <v>84</v>
      </c>
      <c r="G414" s="49" t="s">
        <v>84</v>
      </c>
      <c r="H414" s="56">
        <f>INDEX(Saturations!$G$2:$U$136,MATCH(LEFT(F$1,2)&amp;F414&amp;G414,Saturations!$A$2:$A$136,0),MATCH(H399,Saturations!$G$1:$U$1,0))</f>
        <v>1</v>
      </c>
      <c r="I414" s="57">
        <f>INDEX(Usage!$G$2:$V$136,MATCH(LEFT(F$1,2)&amp;F414&amp;G414,Usage!$A$2:$A$136,0),MATCH(H399,Usage!$G$1:$V$1,0))/1000000</f>
        <v>1.2733279539958118</v>
      </c>
      <c r="J414" s="36"/>
      <c r="K414" s="49" t="s">
        <v>84</v>
      </c>
      <c r="L414" s="49" t="s">
        <v>84</v>
      </c>
      <c r="M414" s="56">
        <f>INDEX(Saturations!$G$2:$U$136,MATCH(LEFT(K$1,2)&amp;K414&amp;L414,Saturations!$A$2:$A$136,0),MATCH(M399,Saturations!$G$1:$U$1,0))</f>
        <v>1</v>
      </c>
      <c r="N414" s="57">
        <f>INDEX(Usage!$G$2:$V$136,MATCH(LEFT(K$1,2)&amp;K414&amp;L414,Usage!$A$2:$A$136,0),MATCH(M399,Usage!$G$1:$V$1,0))/1000000</f>
        <v>3.4349531136212712</v>
      </c>
      <c r="O414" s="36"/>
      <c r="P414" s="49" t="s">
        <v>84</v>
      </c>
      <c r="Q414" s="49" t="s">
        <v>84</v>
      </c>
      <c r="R414" s="56">
        <f>INDEX(Saturations!$G$2:$U$136,MATCH(LEFT(P$1,2)&amp;P414&amp;Q414,Saturations!$A$2:$A$136,0),MATCH(R399,Saturations!$G$1:$U$1,0))</f>
        <v>1</v>
      </c>
      <c r="S414" s="57">
        <f>INDEX(Usage!$G$2:$V$136,MATCH(LEFT(P$1,2)&amp;P414&amp;Q414,Usage!$A$2:$A$136,0),MATCH(R399,Usage!$G$1:$V$1,0))/1000000</f>
        <v>0.92869600594774782</v>
      </c>
      <c r="T414" s="36"/>
      <c r="U414" s="49" t="s">
        <v>84</v>
      </c>
      <c r="V414" s="49" t="s">
        <v>84</v>
      </c>
      <c r="W414" s="56">
        <f>INDEX(Saturations!$G$2:$U$136,MATCH(LEFT(U$1,2)&amp;U414&amp;V414,Saturations!$A$2:$A$136,0),MATCH(W399,Saturations!$G$1:$U$1,0))</f>
        <v>1</v>
      </c>
      <c r="X414" s="57">
        <f>INDEX(Usage!$G$2:$V$136,MATCH(LEFT(U$1,2)&amp;U414&amp;V414,Usage!$A$2:$A$136,0),MATCH(W399,Usage!$G$1:$V$1,0))/1000000</f>
        <v>2.3862375400872767E-2</v>
      </c>
      <c r="Y414" s="36"/>
    </row>
    <row r="415" spans="1:25" x14ac:dyDescent="0.25">
      <c r="A415" s="49" t="s">
        <v>85</v>
      </c>
      <c r="B415" s="49" t="s">
        <v>86</v>
      </c>
      <c r="C415" s="56">
        <f>INDEX(Saturations!$G$2:$U$136,MATCH(LEFT(A$1,2)&amp;A415&amp;B415,Saturations!$A$2:$A$136,0),MATCH(C399,Saturations!$G$1:$U$1,0))</f>
        <v>1</v>
      </c>
      <c r="D415" s="57">
        <f>INDEX(Usage!$G$2:$V$136,MATCH(LEFT(A$1,2)&amp;A415&amp;B415,Usage!$A$2:$A$136,0),MATCH(C399,Usage!$G$1:$V$1,0))/1000000</f>
        <v>1.2606425447148153</v>
      </c>
      <c r="E415" s="36"/>
      <c r="F415" s="49" t="s">
        <v>85</v>
      </c>
      <c r="G415" s="49" t="s">
        <v>86</v>
      </c>
      <c r="H415" s="56">
        <f>INDEX(Saturations!$G$2:$U$136,MATCH(LEFT(F$1,2)&amp;F415&amp;G415,Saturations!$A$2:$A$136,0),MATCH(H399,Saturations!$G$1:$U$1,0))</f>
        <v>1</v>
      </c>
      <c r="I415" s="57">
        <f>INDEX(Usage!$G$2:$V$136,MATCH(LEFT(F$1,2)&amp;F415&amp;G415,Usage!$A$2:$A$136,0),MATCH(H399,Usage!$G$1:$V$1,0))/1000000</f>
        <v>8.9962569258847477E-2</v>
      </c>
      <c r="J415" s="36"/>
      <c r="K415" s="49" t="s">
        <v>85</v>
      </c>
      <c r="L415" s="49" t="s">
        <v>86</v>
      </c>
      <c r="M415" s="56">
        <f>INDEX(Saturations!$G$2:$U$136,MATCH(LEFT(K$1,2)&amp;K415&amp;L415,Saturations!$A$2:$A$136,0),MATCH(M399,Saturations!$G$1:$U$1,0))</f>
        <v>1</v>
      </c>
      <c r="N415" s="57">
        <f>INDEX(Usage!$G$2:$V$136,MATCH(LEFT(K$1,2)&amp;K415&amp;L415,Usage!$A$2:$A$136,0),MATCH(M399,Usage!$G$1:$V$1,0))/1000000</f>
        <v>0.21056429578948771</v>
      </c>
      <c r="O415" s="36"/>
      <c r="P415" s="49" t="s">
        <v>85</v>
      </c>
      <c r="Q415" s="49" t="s">
        <v>86</v>
      </c>
      <c r="R415" s="56">
        <f>INDEX(Saturations!$G$2:$U$136,MATCH(LEFT(P$1,2)&amp;P415&amp;Q415,Saturations!$A$2:$A$136,0),MATCH(R399,Saturations!$G$1:$U$1,0))</f>
        <v>1</v>
      </c>
      <c r="S415" s="57">
        <f>INDEX(Usage!$G$2:$V$136,MATCH(LEFT(P$1,2)&amp;P415&amp;Q415,Usage!$A$2:$A$136,0),MATCH(R399,Usage!$G$1:$V$1,0))/1000000</f>
        <v>6.0789750931164357E-2</v>
      </c>
      <c r="T415" s="36"/>
      <c r="U415" s="49" t="s">
        <v>85</v>
      </c>
      <c r="V415" s="49" t="s">
        <v>86</v>
      </c>
      <c r="W415" s="56">
        <f>INDEX(Saturations!$G$2:$U$136,MATCH(LEFT(U$1,2)&amp;U415&amp;V415,Saturations!$A$2:$A$136,0),MATCH(W399,Saturations!$G$1:$U$1,0))</f>
        <v>1</v>
      </c>
      <c r="X415" s="57">
        <f>INDEX(Usage!$G$2:$V$136,MATCH(LEFT(U$1,2)&amp;U415&amp;V415,Usage!$A$2:$A$136,0),MATCH(W399,Usage!$G$1:$V$1,0))/1000000</f>
        <v>2.444065873843642E-3</v>
      </c>
      <c r="Y415" s="36"/>
    </row>
    <row r="416" spans="1:25" x14ac:dyDescent="0.25">
      <c r="A416" s="49" t="s">
        <v>85</v>
      </c>
      <c r="B416" s="49" t="s">
        <v>87</v>
      </c>
      <c r="C416" s="56">
        <f>INDEX(Saturations!$G$2:$U$136,MATCH(LEFT(A$1,2)&amp;A416&amp;B416,Saturations!$A$2:$A$136,0),MATCH(C399,Saturations!$G$1:$U$1,0))</f>
        <v>1</v>
      </c>
      <c r="D416" s="57">
        <f>INDEX(Usage!$G$2:$V$136,MATCH(LEFT(A$1,2)&amp;A416&amp;B416,Usage!$A$2:$A$136,0),MATCH(C399,Usage!$G$1:$V$1,0))/1000000</f>
        <v>7.6531884022537007</v>
      </c>
      <c r="E416" s="36"/>
      <c r="F416" s="49" t="s">
        <v>85</v>
      </c>
      <c r="G416" s="49" t="s">
        <v>87</v>
      </c>
      <c r="H416" s="56">
        <f>INDEX(Saturations!$G$2:$U$136,MATCH(LEFT(F$1,2)&amp;F416&amp;G416,Saturations!$A$2:$A$136,0),MATCH(H399,Saturations!$G$1:$U$1,0))</f>
        <v>1</v>
      </c>
      <c r="I416" s="57">
        <f>INDEX(Usage!$G$2:$V$136,MATCH(LEFT(F$1,2)&amp;F416&amp;G416,Usage!$A$2:$A$136,0),MATCH(H399,Usage!$G$1:$V$1,0))/1000000</f>
        <v>0.54615044889232278</v>
      </c>
      <c r="J416" s="36"/>
      <c r="K416" s="49" t="s">
        <v>85</v>
      </c>
      <c r="L416" s="49" t="s">
        <v>87</v>
      </c>
      <c r="M416" s="56">
        <f>INDEX(Saturations!$G$2:$U$136,MATCH(LEFT(K$1,2)&amp;K416&amp;L416,Saturations!$A$2:$A$136,0),MATCH(M399,Saturations!$G$1:$U$1,0))</f>
        <v>1</v>
      </c>
      <c r="N416" s="57">
        <f>INDEX(Usage!$G$2:$V$136,MATCH(LEFT(K$1,2)&amp;K416&amp;L416,Usage!$A$2:$A$136,0),MATCH(M399,Usage!$G$1:$V$1,0))/1000000</f>
        <v>1.2783070293961696</v>
      </c>
      <c r="O416" s="36"/>
      <c r="P416" s="49" t="s">
        <v>85</v>
      </c>
      <c r="Q416" s="49" t="s">
        <v>87</v>
      </c>
      <c r="R416" s="56">
        <f>INDEX(Saturations!$G$2:$U$136,MATCH(LEFT(P$1,2)&amp;P416&amp;Q416,Saturations!$A$2:$A$136,0),MATCH(R399,Saturations!$G$1:$U$1,0))</f>
        <v>1</v>
      </c>
      <c r="S416" s="57">
        <f>INDEX(Usage!$G$2:$V$136,MATCH(LEFT(P$1,2)&amp;P416&amp;Q416,Usage!$A$2:$A$136,0),MATCH(R399,Usage!$G$1:$V$1,0))/1000000</f>
        <v>0.36904626037948335</v>
      </c>
      <c r="T416" s="36"/>
      <c r="U416" s="49" t="s">
        <v>85</v>
      </c>
      <c r="V416" s="49" t="s">
        <v>87</v>
      </c>
      <c r="W416" s="56">
        <f>INDEX(Saturations!$G$2:$U$136,MATCH(LEFT(U$1,2)&amp;U416&amp;V416,Saturations!$A$2:$A$136,0),MATCH(W399,Saturations!$G$1:$U$1,0))</f>
        <v>1</v>
      </c>
      <c r="X416" s="57">
        <f>INDEX(Usage!$G$2:$V$136,MATCH(LEFT(U$1,2)&amp;U416&amp;V416,Usage!$A$2:$A$136,0),MATCH(W399,Usage!$G$1:$V$1,0))/1000000</f>
        <v>1.4837589512160767E-2</v>
      </c>
      <c r="Y416" s="36"/>
    </row>
    <row r="417" spans="1:25" x14ac:dyDescent="0.25">
      <c r="A417" s="49" t="s">
        <v>85</v>
      </c>
      <c r="B417" s="49" t="s">
        <v>88</v>
      </c>
      <c r="C417" s="56">
        <f>INDEX(Saturations!$G$2:$U$136,MATCH(LEFT(A$1,2)&amp;A417&amp;B417,Saturations!$A$2:$A$136,0),MATCH(C399,Saturations!$G$1:$U$1,0))</f>
        <v>1</v>
      </c>
      <c r="D417" s="57">
        <f>INDEX(Usage!$G$2:$V$136,MATCH(LEFT(A$1,2)&amp;A417&amp;B417,Usage!$A$2:$A$136,0),MATCH(C399,Usage!$G$1:$V$1,0))/1000000</f>
        <v>4.1336921498405541</v>
      </c>
      <c r="E417" s="36"/>
      <c r="F417" s="49" t="s">
        <v>85</v>
      </c>
      <c r="G417" s="49" t="s">
        <v>88</v>
      </c>
      <c r="H417" s="56">
        <f>INDEX(Saturations!$G$2:$U$136,MATCH(LEFT(F$1,2)&amp;F417&amp;G417,Saturations!$A$2:$A$136,0),MATCH(H399,Saturations!$G$1:$U$1,0))</f>
        <v>1</v>
      </c>
      <c r="I417" s="57">
        <f>INDEX(Usage!$G$2:$V$136,MATCH(LEFT(F$1,2)&amp;F417&amp;G417,Usage!$A$2:$A$136,0),MATCH(H399,Usage!$G$1:$V$1,0))/1000000</f>
        <v>0.29499049344627004</v>
      </c>
      <c r="J417" s="36"/>
      <c r="K417" s="49" t="s">
        <v>85</v>
      </c>
      <c r="L417" s="49" t="s">
        <v>88</v>
      </c>
      <c r="M417" s="56">
        <f>INDEX(Saturations!$G$2:$U$136,MATCH(LEFT(K$1,2)&amp;K417&amp;L417,Saturations!$A$2:$A$136,0),MATCH(M399,Saturations!$G$1:$U$1,0))</f>
        <v>1</v>
      </c>
      <c r="N417" s="57">
        <f>INDEX(Usage!$G$2:$V$136,MATCH(LEFT(K$1,2)&amp;K417&amp;L417,Usage!$A$2:$A$136,0),MATCH(M399,Usage!$G$1:$V$1,0))/1000000</f>
        <v>0.69044788325671991</v>
      </c>
      <c r="O417" s="36"/>
      <c r="P417" s="49" t="s">
        <v>85</v>
      </c>
      <c r="Q417" s="49" t="s">
        <v>88</v>
      </c>
      <c r="R417" s="56">
        <f>INDEX(Saturations!$G$2:$U$136,MATCH(LEFT(P$1,2)&amp;P417&amp;Q417,Saturations!$A$2:$A$136,0),MATCH(R399,Saturations!$G$1:$U$1,0))</f>
        <v>1</v>
      </c>
      <c r="S417" s="57">
        <f>INDEX(Usage!$G$2:$V$136,MATCH(LEFT(P$1,2)&amp;P417&amp;Q417,Usage!$A$2:$A$136,0),MATCH(R399,Usage!$G$1:$V$1,0))/1000000</f>
        <v>0.19933177510819533</v>
      </c>
      <c r="T417" s="36"/>
      <c r="U417" s="49" t="s">
        <v>85</v>
      </c>
      <c r="V417" s="49" t="s">
        <v>88</v>
      </c>
      <c r="W417" s="56">
        <f>INDEX(Saturations!$G$2:$U$136,MATCH(LEFT(U$1,2)&amp;U417&amp;V417,Saturations!$A$2:$A$136,0),MATCH(W399,Saturations!$G$1:$U$1,0))</f>
        <v>1</v>
      </c>
      <c r="X417" s="57">
        <f>INDEX(Usage!$G$2:$V$136,MATCH(LEFT(U$1,2)&amp;U417&amp;V417,Usage!$A$2:$A$136,0),MATCH(W399,Usage!$G$1:$V$1,0))/1000000</f>
        <v>8.0141797202998386E-3</v>
      </c>
      <c r="Y417" s="36"/>
    </row>
    <row r="418" spans="1:25" ht="15.45" customHeight="1" x14ac:dyDescent="0.25">
      <c r="A418" s="49" t="s">
        <v>89</v>
      </c>
      <c r="B418" s="49" t="s">
        <v>86</v>
      </c>
      <c r="C418" s="56">
        <f>INDEX(Saturations!$G$2:$U$136,MATCH(LEFT(A$1,2)&amp;A418&amp;B418,Saturations!$A$2:$A$136,0),MATCH(C399,Saturations!$G$1:$U$1,0))</f>
        <v>1</v>
      </c>
      <c r="D418" s="57">
        <f>INDEX(Usage!$G$2:$V$136,MATCH(LEFT(A$1,2)&amp;A418&amp;B418,Usage!$A$2:$A$136,0),MATCH(C399,Usage!$G$1:$V$1,0))/1000000</f>
        <v>1.1215382878978424</v>
      </c>
      <c r="E418" s="36"/>
      <c r="F418" s="49" t="s">
        <v>89</v>
      </c>
      <c r="G418" s="49" t="s">
        <v>86</v>
      </c>
      <c r="H418" s="56">
        <f>INDEX(Saturations!$G$2:$U$136,MATCH(LEFT(F$1,2)&amp;F418&amp;G418,Saturations!$A$2:$A$136,0),MATCH(H399,Saturations!$G$1:$U$1,0))</f>
        <v>1</v>
      </c>
      <c r="I418" s="57">
        <f>INDEX(Usage!$G$2:$V$136,MATCH(LEFT(F$1,2)&amp;F418&amp;G418,Usage!$A$2:$A$136,0),MATCH(H399,Usage!$G$1:$V$1,0))/1000000</f>
        <v>9.5455788923238638E-2</v>
      </c>
      <c r="J418" s="36"/>
      <c r="K418" s="49" t="s">
        <v>89</v>
      </c>
      <c r="L418" s="49" t="s">
        <v>86</v>
      </c>
      <c r="M418" s="56">
        <f>INDEX(Saturations!$G$2:$U$136,MATCH(LEFT(K$1,2)&amp;K418&amp;L418,Saturations!$A$2:$A$136,0),MATCH(M399,Saturations!$G$1:$U$1,0))</f>
        <v>1</v>
      </c>
      <c r="N418" s="57">
        <f>INDEX(Usage!$G$2:$V$136,MATCH(LEFT(K$1,2)&amp;K418&amp;L418,Usage!$A$2:$A$136,0),MATCH(M399,Usage!$G$1:$V$1,0))/1000000</f>
        <v>0.22342159788500057</v>
      </c>
      <c r="O418" s="36"/>
      <c r="P418" s="49" t="s">
        <v>89</v>
      </c>
      <c r="Q418" s="49" t="s">
        <v>86</v>
      </c>
      <c r="R418" s="56">
        <f>INDEX(Saturations!$G$2:$U$136,MATCH(LEFT(P$1,2)&amp;P418&amp;Q418,Saturations!$A$2:$A$136,0),MATCH(R399,Saturations!$G$1:$U$1,0))</f>
        <v>1</v>
      </c>
      <c r="S418" s="57">
        <f>INDEX(Usage!$G$2:$V$136,MATCH(LEFT(P$1,2)&amp;P418&amp;Q418,Usage!$A$2:$A$136,0),MATCH(R399,Usage!$G$1:$V$1,0))/1000000</f>
        <v>5.4081970711608571E-2</v>
      </c>
      <c r="T418" s="36"/>
      <c r="U418" s="49" t="s">
        <v>89</v>
      </c>
      <c r="V418" s="49" t="s">
        <v>86</v>
      </c>
      <c r="W418" s="56">
        <f>INDEX(Saturations!$G$2:$U$136,MATCH(LEFT(U$1,2)&amp;U418&amp;V418,Saturations!$A$2:$A$136,0),MATCH(W399,Saturations!$G$1:$U$1,0))</f>
        <v>1</v>
      </c>
      <c r="X418" s="57">
        <f>INDEX(Usage!$G$2:$V$136,MATCH(LEFT(U$1,2)&amp;U418&amp;V418,Usage!$A$2:$A$136,0),MATCH(W399,Usage!$G$1:$V$1,0))/1000000</f>
        <v>2.5933033937352275E-3</v>
      </c>
      <c r="Y418" s="36"/>
    </row>
    <row r="419" spans="1:25" x14ac:dyDescent="0.25">
      <c r="A419" s="49" t="s">
        <v>89</v>
      </c>
      <c r="B419" s="49" t="s">
        <v>90</v>
      </c>
      <c r="C419" s="56">
        <f>INDEX(Saturations!$G$2:$U$136,MATCH(LEFT(A$1,2)&amp;A419&amp;B419,Saturations!$A$2:$A$136,0),MATCH(C399,Saturations!$G$1:$U$1,0))</f>
        <v>1</v>
      </c>
      <c r="D419" s="57">
        <f>INDEX(Usage!$G$2:$V$136,MATCH(LEFT(A$1,2)&amp;A419&amp;B419,Usage!$A$2:$A$136,0),MATCH(C399,Usage!$G$1:$V$1,0))/1000000</f>
        <v>2.6227428573960139</v>
      </c>
      <c r="E419" s="36"/>
      <c r="F419" s="49" t="s">
        <v>89</v>
      </c>
      <c r="G419" s="49" t="s">
        <v>90</v>
      </c>
      <c r="H419" s="56">
        <f>INDEX(Saturations!$G$2:$U$136,MATCH(LEFT(F$1,2)&amp;F419&amp;G419,Saturations!$A$2:$A$136,0),MATCH(H399,Saturations!$G$1:$U$1,0))</f>
        <v>1</v>
      </c>
      <c r="I419" s="57">
        <f>INDEX(Usage!$G$2:$V$136,MATCH(LEFT(F$1,2)&amp;F419&amp;G419,Usage!$A$2:$A$136,0),MATCH(H399,Usage!$G$1:$V$1,0))/1000000</f>
        <v>0.22322553879527465</v>
      </c>
      <c r="J419" s="36"/>
      <c r="K419" s="49" t="s">
        <v>89</v>
      </c>
      <c r="L419" s="49" t="s">
        <v>90</v>
      </c>
      <c r="M419" s="56">
        <f>INDEX(Saturations!$G$2:$U$136,MATCH(LEFT(K$1,2)&amp;K419&amp;L419,Saturations!$A$2:$A$136,0),MATCH(M399,Saturations!$G$1:$U$1,0))</f>
        <v>1</v>
      </c>
      <c r="N419" s="57">
        <f>INDEX(Usage!$G$2:$V$136,MATCH(LEFT(K$1,2)&amp;K419&amp;L419,Usage!$A$2:$A$136,0),MATCH(M399,Usage!$G$1:$V$1,0))/1000000</f>
        <v>0.52247650068123597</v>
      </c>
      <c r="O419" s="36"/>
      <c r="P419" s="49" t="s">
        <v>89</v>
      </c>
      <c r="Q419" s="49" t="s">
        <v>90</v>
      </c>
      <c r="R419" s="56">
        <f>INDEX(Saturations!$G$2:$U$136,MATCH(LEFT(P$1,2)&amp;P419&amp;Q419,Saturations!$A$2:$A$136,0),MATCH(R399,Saturations!$G$1:$U$1,0))</f>
        <v>1</v>
      </c>
      <c r="S419" s="57">
        <f>INDEX(Usage!$G$2:$V$136,MATCH(LEFT(P$1,2)&amp;P419&amp;Q419,Usage!$A$2:$A$136,0),MATCH(R399,Usage!$G$1:$V$1,0))/1000000</f>
        <v>0.12647192158159457</v>
      </c>
      <c r="T419" s="36"/>
      <c r="U419" s="49" t="s">
        <v>89</v>
      </c>
      <c r="V419" s="49" t="s">
        <v>90</v>
      </c>
      <c r="W419" s="56">
        <f>INDEX(Saturations!$G$2:$U$136,MATCH(LEFT(U$1,2)&amp;U419&amp;V419,Saturations!$A$2:$A$136,0),MATCH(W399,Saturations!$G$1:$U$1,0))</f>
        <v>1</v>
      </c>
      <c r="X419" s="57">
        <f>INDEX(Usage!$G$2:$V$136,MATCH(LEFT(U$1,2)&amp;U419&amp;V419,Usage!$A$2:$A$136,0),MATCH(W399,Usage!$G$1:$V$1,0))/1000000</f>
        <v>6.0644991137381865E-3</v>
      </c>
      <c r="Y419" s="36"/>
    </row>
    <row r="420" spans="1:25" x14ac:dyDescent="0.25">
      <c r="A420" s="49" t="s">
        <v>89</v>
      </c>
      <c r="B420" s="49" t="s">
        <v>88</v>
      </c>
      <c r="C420" s="56">
        <f>INDEX(Saturations!$G$2:$U$136,MATCH(LEFT(A$1,2)&amp;A420&amp;B420,Saturations!$A$2:$A$136,0),MATCH(C399,Saturations!$G$1:$U$1,0))</f>
        <v>1</v>
      </c>
      <c r="D420" s="57">
        <f>INDEX(Usage!$G$2:$V$136,MATCH(LEFT(A$1,2)&amp;A420&amp;B420,Usage!$A$2:$A$136,0),MATCH(C399,Usage!$G$1:$V$1,0))/1000000</f>
        <v>2.7524315638411179</v>
      </c>
      <c r="E420" s="36"/>
      <c r="F420" s="49" t="s">
        <v>89</v>
      </c>
      <c r="G420" s="49" t="s">
        <v>88</v>
      </c>
      <c r="H420" s="56">
        <f>INDEX(Saturations!$G$2:$U$136,MATCH(LEFT(F$1,2)&amp;F420&amp;G420,Saturations!$A$2:$A$136,0),MATCH(H399,Saturations!$G$1:$U$1,0))</f>
        <v>1</v>
      </c>
      <c r="I420" s="57">
        <f>INDEX(Usage!$G$2:$V$136,MATCH(LEFT(F$1,2)&amp;F420&amp;G420,Usage!$A$2:$A$136,0),MATCH(H399,Usage!$G$1:$V$1,0))/1000000</f>
        <v>0.23426353716031967</v>
      </c>
      <c r="J420" s="36"/>
      <c r="K420" s="49" t="s">
        <v>89</v>
      </c>
      <c r="L420" s="49" t="s">
        <v>88</v>
      </c>
      <c r="M420" s="56">
        <f>INDEX(Saturations!$G$2:$U$136,MATCH(LEFT(K$1,2)&amp;K420&amp;L420,Saturations!$A$2:$A$136,0),MATCH(M399,Saturations!$G$1:$U$1,0))</f>
        <v>1</v>
      </c>
      <c r="N420" s="57">
        <f>INDEX(Usage!$G$2:$V$136,MATCH(LEFT(K$1,2)&amp;K420&amp;L420,Usage!$A$2:$A$136,0),MATCH(M399,Usage!$G$1:$V$1,0))/1000000</f>
        <v>0.54831178275253667</v>
      </c>
      <c r="O420" s="36"/>
      <c r="P420" s="49" t="s">
        <v>89</v>
      </c>
      <c r="Q420" s="49" t="s">
        <v>88</v>
      </c>
      <c r="R420" s="56">
        <f>INDEX(Saturations!$G$2:$U$136,MATCH(LEFT(P$1,2)&amp;P420&amp;Q420,Saturations!$A$2:$A$136,0),MATCH(R399,Saturations!$G$1:$U$1,0))</f>
        <v>1</v>
      </c>
      <c r="S420" s="57">
        <f>INDEX(Usage!$G$2:$V$136,MATCH(LEFT(P$1,2)&amp;P420&amp;Q420,Usage!$A$2:$A$136,0),MATCH(R399,Usage!$G$1:$V$1,0))/1000000</f>
        <v>0.13272567225535623</v>
      </c>
      <c r="T420" s="36"/>
      <c r="U420" s="49" t="s">
        <v>89</v>
      </c>
      <c r="V420" s="49" t="s">
        <v>88</v>
      </c>
      <c r="W420" s="56">
        <f>INDEX(Saturations!$G$2:$U$136,MATCH(LEFT(U$1,2)&amp;U420&amp;V420,Saturations!$A$2:$A$136,0),MATCH(W399,Saturations!$G$1:$U$1,0))</f>
        <v>1</v>
      </c>
      <c r="X420" s="57">
        <f>INDEX(Usage!$G$2:$V$136,MATCH(LEFT(U$1,2)&amp;U420&amp;V420,Usage!$A$2:$A$136,0),MATCH(W399,Usage!$G$1:$V$1,0))/1000000</f>
        <v>6.3643748880941459E-3</v>
      </c>
      <c r="Y420" s="36"/>
    </row>
    <row r="421" spans="1:25" x14ac:dyDescent="0.25">
      <c r="A421" s="49" t="s">
        <v>93</v>
      </c>
      <c r="B421" s="49" t="s">
        <v>94</v>
      </c>
      <c r="C421" s="56">
        <f>INDEX(Saturations!$G$2:$U$136,MATCH(LEFT(A$1,2)&amp;A421&amp;B421,Saturations!$A$2:$A$136,0),MATCH(C399,Saturations!$G$1:$U$1,0))</f>
        <v>1</v>
      </c>
      <c r="D421" s="57">
        <f>INDEX(Usage!$G$2:$V$136,MATCH(LEFT(A$1,2)&amp;A421&amp;B421,Usage!$A$2:$A$136,0),MATCH(C399,Usage!$G$1:$V$1,0))/1000000</f>
        <v>12.626465005754232</v>
      </c>
      <c r="E421" s="36"/>
      <c r="F421" s="49" t="s">
        <v>93</v>
      </c>
      <c r="G421" s="49" t="s">
        <v>94</v>
      </c>
      <c r="H421" s="56">
        <f>INDEX(Saturations!$G$2:$U$136,MATCH(LEFT(F$1,2)&amp;F421&amp;G421,Saturations!$A$2:$A$136,0),MATCH(H399,Saturations!$G$1:$U$1,0))</f>
        <v>1</v>
      </c>
      <c r="I421" s="57">
        <f>INDEX(Usage!$G$2:$V$136,MATCH(LEFT(F$1,2)&amp;F421&amp;G421,Usage!$A$2:$A$136,0),MATCH(H399,Usage!$G$1:$V$1,0))/1000000</f>
        <v>1.3491348877057028</v>
      </c>
      <c r="J421" s="36"/>
      <c r="K421" s="49" t="s">
        <v>93</v>
      </c>
      <c r="L421" s="49" t="s">
        <v>94</v>
      </c>
      <c r="M421" s="56">
        <f>INDEX(Saturations!$G$2:$U$136,MATCH(LEFT(K$1,2)&amp;K421&amp;L421,Saturations!$A$2:$A$136,0),MATCH(M399,Saturations!$G$1:$U$1,0))</f>
        <v>1</v>
      </c>
      <c r="N421" s="57">
        <f>INDEX(Usage!$G$2:$V$136,MATCH(LEFT(K$1,2)&amp;K421&amp;L421,Usage!$A$2:$A$136,0),MATCH(M399,Usage!$G$1:$V$1,0))/1000000</f>
        <v>2.2440577331245533</v>
      </c>
      <c r="O421" s="36"/>
      <c r="P421" s="49" t="s">
        <v>93</v>
      </c>
      <c r="Q421" s="49" t="s">
        <v>94</v>
      </c>
      <c r="R421" s="56">
        <f>INDEX(Saturations!$G$2:$U$136,MATCH(LEFT(P$1,2)&amp;P421&amp;Q421,Saturations!$A$2:$A$136,0),MATCH(R399,Saturations!$G$1:$U$1,0))</f>
        <v>1</v>
      </c>
      <c r="S421" s="57">
        <f>INDEX(Usage!$G$2:$V$136,MATCH(LEFT(P$1,2)&amp;P421&amp;Q421,Usage!$A$2:$A$136,0),MATCH(R399,Usage!$G$1:$V$1,0))/1000000</f>
        <v>0.6088638417438953</v>
      </c>
      <c r="T421" s="36"/>
      <c r="U421" s="49" t="s">
        <v>93</v>
      </c>
      <c r="V421" s="49" t="s">
        <v>94</v>
      </c>
      <c r="W421" s="56">
        <f>INDEX(Saturations!$G$2:$U$136,MATCH(LEFT(U$1,2)&amp;U421&amp;V421,Saturations!$A$2:$A$136,0),MATCH(W399,Saturations!$G$1:$U$1,0))</f>
        <v>1</v>
      </c>
      <c r="X421" s="57">
        <f>INDEX(Usage!$G$2:$V$136,MATCH(LEFT(U$1,2)&amp;U421&amp;V421,Usage!$A$2:$A$136,0),MATCH(W399,Usage!$G$1:$V$1,0))/1000000</f>
        <v>3.6652738638065278E-2</v>
      </c>
      <c r="Y421" s="36"/>
    </row>
    <row r="422" spans="1:25" x14ac:dyDescent="0.25">
      <c r="A422" s="49" t="s">
        <v>93</v>
      </c>
      <c r="B422" s="49" t="s">
        <v>95</v>
      </c>
      <c r="C422" s="56">
        <f>INDEX(Saturations!$G$2:$U$136,MATCH(LEFT(A$1,2)&amp;A422&amp;B422,Saturations!$A$2:$A$136,0),MATCH(C399,Saturations!$G$1:$U$1,0))</f>
        <v>1</v>
      </c>
      <c r="D422" s="57">
        <f>INDEX(Usage!$G$2:$V$136,MATCH(LEFT(A$1,2)&amp;A422&amp;B422,Usage!$A$2:$A$136,0),MATCH(C399,Usage!$G$1:$V$1,0))/1000000</f>
        <v>8.8385255040279631</v>
      </c>
      <c r="E422" s="36"/>
      <c r="F422" s="49" t="s">
        <v>93</v>
      </c>
      <c r="G422" s="49" t="s">
        <v>95</v>
      </c>
      <c r="H422" s="56">
        <f>INDEX(Saturations!$G$2:$U$136,MATCH(LEFT(F$1,2)&amp;F422&amp;G422,Saturations!$A$2:$A$136,0),MATCH(H399,Saturations!$G$1:$U$1,0))</f>
        <v>1</v>
      </c>
      <c r="I422" s="57">
        <f>INDEX(Usage!$G$2:$V$136,MATCH(LEFT(F$1,2)&amp;F422&amp;G422,Usage!$A$2:$A$136,0),MATCH(H399,Usage!$G$1:$V$1,0))/1000000</f>
        <v>0.9443944213939921</v>
      </c>
      <c r="J422" s="36"/>
      <c r="K422" s="49" t="s">
        <v>93</v>
      </c>
      <c r="L422" s="49" t="s">
        <v>95</v>
      </c>
      <c r="M422" s="56">
        <f>INDEX(Saturations!$G$2:$U$136,MATCH(LEFT(K$1,2)&amp;K422&amp;L422,Saturations!$A$2:$A$136,0),MATCH(M399,Saturations!$G$1:$U$1,0))</f>
        <v>1</v>
      </c>
      <c r="N422" s="57">
        <f>INDEX(Usage!$G$2:$V$136,MATCH(LEFT(K$1,2)&amp;K422&amp;L422,Usage!$A$2:$A$136,0),MATCH(M399,Usage!$G$1:$V$1,0))/1000000</f>
        <v>1.5708404131871871</v>
      </c>
      <c r="O422" s="36"/>
      <c r="P422" s="49" t="s">
        <v>93</v>
      </c>
      <c r="Q422" s="49" t="s">
        <v>95</v>
      </c>
      <c r="R422" s="56">
        <f>INDEX(Saturations!$G$2:$U$136,MATCH(LEFT(P$1,2)&amp;P422&amp;Q422,Saturations!$A$2:$A$136,0),MATCH(R399,Saturations!$G$1:$U$1,0))</f>
        <v>1</v>
      </c>
      <c r="S422" s="57">
        <f>INDEX(Usage!$G$2:$V$136,MATCH(LEFT(P$1,2)&amp;P422&amp;Q422,Usage!$A$2:$A$136,0),MATCH(R399,Usage!$G$1:$V$1,0))/1000000</f>
        <v>0.42620468922072668</v>
      </c>
      <c r="T422" s="36"/>
      <c r="U422" s="49" t="s">
        <v>93</v>
      </c>
      <c r="V422" s="49" t="s">
        <v>95</v>
      </c>
      <c r="W422" s="56">
        <f>INDEX(Saturations!$G$2:$U$136,MATCH(LEFT(U$1,2)&amp;U422&amp;V422,Saturations!$A$2:$A$136,0),MATCH(W399,Saturations!$G$1:$U$1,0))</f>
        <v>1</v>
      </c>
      <c r="X422" s="57">
        <f>INDEX(Usage!$G$2:$V$136,MATCH(LEFT(U$1,2)&amp;U422&amp;V422,Usage!$A$2:$A$136,0),MATCH(W399,Usage!$G$1:$V$1,0))/1000000</f>
        <v>2.5656917046645692E-2</v>
      </c>
      <c r="Y422" s="36"/>
    </row>
    <row r="423" spans="1:25" x14ac:dyDescent="0.25">
      <c r="A423" s="49" t="s">
        <v>93</v>
      </c>
      <c r="B423" s="49" t="s">
        <v>96</v>
      </c>
      <c r="C423" s="56">
        <f>INDEX(Saturations!$G$2:$U$136,MATCH(LEFT(A$1,2)&amp;A423&amp;B423,Saturations!$A$2:$A$136,0),MATCH(C399,Saturations!$G$1:$U$1,0))</f>
        <v>1</v>
      </c>
      <c r="D423" s="57">
        <f>INDEX(Usage!$G$2:$V$136,MATCH(LEFT(A$1,2)&amp;A423&amp;B423,Usage!$A$2:$A$136,0),MATCH(C399,Usage!$G$1:$V$1,0))/1000000</f>
        <v>8.8385255040279631</v>
      </c>
      <c r="E423" s="36"/>
      <c r="F423" s="49" t="s">
        <v>93</v>
      </c>
      <c r="G423" s="49" t="s">
        <v>96</v>
      </c>
      <c r="H423" s="56">
        <f>INDEX(Saturations!$G$2:$U$136,MATCH(LEFT(F$1,2)&amp;F423&amp;G423,Saturations!$A$2:$A$136,0),MATCH(H399,Saturations!$G$1:$U$1,0))</f>
        <v>1</v>
      </c>
      <c r="I423" s="57">
        <f>INDEX(Usage!$G$2:$V$136,MATCH(LEFT(F$1,2)&amp;F423&amp;G423,Usage!$A$2:$A$136,0),MATCH(H399,Usage!$G$1:$V$1,0))/1000000</f>
        <v>0.9443944213939921</v>
      </c>
      <c r="J423" s="36"/>
      <c r="K423" s="49" t="s">
        <v>93</v>
      </c>
      <c r="L423" s="49" t="s">
        <v>96</v>
      </c>
      <c r="M423" s="56">
        <f>INDEX(Saturations!$G$2:$U$136,MATCH(LEFT(K$1,2)&amp;K423&amp;L423,Saturations!$A$2:$A$136,0),MATCH(M399,Saturations!$G$1:$U$1,0))</f>
        <v>1</v>
      </c>
      <c r="N423" s="57">
        <f>INDEX(Usage!$G$2:$V$136,MATCH(LEFT(K$1,2)&amp;K423&amp;L423,Usage!$A$2:$A$136,0),MATCH(M399,Usage!$G$1:$V$1,0))/1000000</f>
        <v>1.5708404131871871</v>
      </c>
      <c r="O423" s="36"/>
      <c r="P423" s="49" t="s">
        <v>93</v>
      </c>
      <c r="Q423" s="49" t="s">
        <v>96</v>
      </c>
      <c r="R423" s="56">
        <f>INDEX(Saturations!$G$2:$U$136,MATCH(LEFT(P$1,2)&amp;P423&amp;Q423,Saturations!$A$2:$A$136,0),MATCH(R399,Saturations!$G$1:$U$1,0))</f>
        <v>1</v>
      </c>
      <c r="S423" s="57">
        <f>INDEX(Usage!$G$2:$V$136,MATCH(LEFT(P$1,2)&amp;P423&amp;Q423,Usage!$A$2:$A$136,0),MATCH(R399,Usage!$G$1:$V$1,0))/1000000</f>
        <v>0.42620468922072668</v>
      </c>
      <c r="T423" s="36"/>
      <c r="U423" s="49" t="s">
        <v>93</v>
      </c>
      <c r="V423" s="49" t="s">
        <v>96</v>
      </c>
      <c r="W423" s="56">
        <f>INDEX(Saturations!$G$2:$U$136,MATCH(LEFT(U$1,2)&amp;U423&amp;V423,Saturations!$A$2:$A$136,0),MATCH(W399,Saturations!$G$1:$U$1,0))</f>
        <v>1</v>
      </c>
      <c r="X423" s="57">
        <f>INDEX(Usage!$G$2:$V$136,MATCH(LEFT(U$1,2)&amp;U423&amp;V423,Usage!$A$2:$A$136,0),MATCH(W399,Usage!$G$1:$V$1,0))/1000000</f>
        <v>2.5656917046645692E-2</v>
      </c>
      <c r="Y423" s="36"/>
    </row>
    <row r="424" spans="1:25" x14ac:dyDescent="0.25">
      <c r="A424" s="49" t="s">
        <v>93</v>
      </c>
      <c r="B424" s="49" t="s">
        <v>97</v>
      </c>
      <c r="C424" s="56">
        <f>INDEX(Saturations!$G$2:$U$136,MATCH(LEFT(A$1,2)&amp;A424&amp;B424,Saturations!$A$2:$A$136,0),MATCH(C399,Saturations!$G$1:$U$1,0))</f>
        <v>1</v>
      </c>
      <c r="D424" s="57">
        <f>INDEX(Usage!$G$2:$V$136,MATCH(LEFT(A$1,2)&amp;A424&amp;B424,Usage!$A$2:$A$136,0),MATCH(C399,Usage!$G$1:$V$1,0))/1000000</f>
        <v>25.252930011508465</v>
      </c>
      <c r="E424" s="36"/>
      <c r="F424" s="49" t="s">
        <v>93</v>
      </c>
      <c r="G424" s="49" t="s">
        <v>97</v>
      </c>
      <c r="H424" s="56">
        <f>INDEX(Saturations!$G$2:$U$136,MATCH(LEFT(F$1,2)&amp;F424&amp;G424,Saturations!$A$2:$A$136,0),MATCH(H399,Saturations!$G$1:$U$1,0))</f>
        <v>1</v>
      </c>
      <c r="I424" s="57">
        <f>INDEX(Usage!$G$2:$V$136,MATCH(LEFT(F$1,2)&amp;F424&amp;G424,Usage!$A$2:$A$136,0),MATCH(H399,Usage!$G$1:$V$1,0))/1000000</f>
        <v>2.6982697754114056</v>
      </c>
      <c r="J424" s="36"/>
      <c r="K424" s="49" t="s">
        <v>93</v>
      </c>
      <c r="L424" s="49" t="s">
        <v>97</v>
      </c>
      <c r="M424" s="56">
        <f>INDEX(Saturations!$G$2:$U$136,MATCH(LEFT(K$1,2)&amp;K424&amp;L424,Saturations!$A$2:$A$136,0),MATCH(M399,Saturations!$G$1:$U$1,0))</f>
        <v>1</v>
      </c>
      <c r="N424" s="57">
        <f>INDEX(Usage!$G$2:$V$136,MATCH(LEFT(K$1,2)&amp;K424&amp;L424,Usage!$A$2:$A$136,0),MATCH(M399,Usage!$G$1:$V$1,0))/1000000</f>
        <v>4.4881154662491065</v>
      </c>
      <c r="O424" s="36"/>
      <c r="P424" s="49" t="s">
        <v>93</v>
      </c>
      <c r="Q424" s="49" t="s">
        <v>97</v>
      </c>
      <c r="R424" s="56">
        <f>INDEX(Saturations!$G$2:$U$136,MATCH(LEFT(P$1,2)&amp;P424&amp;Q424,Saturations!$A$2:$A$136,0),MATCH(R399,Saturations!$G$1:$U$1,0))</f>
        <v>1</v>
      </c>
      <c r="S424" s="57">
        <f>INDEX(Usage!$G$2:$V$136,MATCH(LEFT(P$1,2)&amp;P424&amp;Q424,Usage!$A$2:$A$136,0),MATCH(R399,Usage!$G$1:$V$1,0))/1000000</f>
        <v>1.2177276834877906</v>
      </c>
      <c r="T424" s="36"/>
      <c r="U424" s="49" t="s">
        <v>93</v>
      </c>
      <c r="V424" s="49" t="s">
        <v>97</v>
      </c>
      <c r="W424" s="56">
        <f>INDEX(Saturations!$G$2:$U$136,MATCH(LEFT(U$1,2)&amp;U424&amp;V424,Saturations!$A$2:$A$136,0),MATCH(W399,Saturations!$G$1:$U$1,0))</f>
        <v>1</v>
      </c>
      <c r="X424" s="57">
        <f>INDEX(Usage!$G$2:$V$136,MATCH(LEFT(U$1,2)&amp;U424&amp;V424,Usage!$A$2:$A$136,0),MATCH(W399,Usage!$G$1:$V$1,0))/1000000</f>
        <v>7.3305477276130557E-2</v>
      </c>
      <c r="Y424" s="36"/>
    </row>
    <row r="425" spans="1:25" x14ac:dyDescent="0.25">
      <c r="A425" s="49" t="s">
        <v>93</v>
      </c>
      <c r="B425" s="49" t="s">
        <v>98</v>
      </c>
      <c r="C425" s="56">
        <f>INDEX(Saturations!$G$2:$U$136,MATCH(LEFT(A$1,2)&amp;A425&amp;B425,Saturations!$A$2:$A$136,0),MATCH(C399,Saturations!$G$1:$U$1,0))</f>
        <v>1</v>
      </c>
      <c r="D425" s="57">
        <f>INDEX(Usage!$G$2:$V$136,MATCH(LEFT(A$1,2)&amp;A425&amp;B425,Usage!$A$2:$A$136,0),MATCH(C399,Usage!$G$1:$V$1,0))/1000000</f>
        <v>3.7879395017262696</v>
      </c>
      <c r="E425" s="36"/>
      <c r="F425" s="49" t="s">
        <v>93</v>
      </c>
      <c r="G425" s="49" t="s">
        <v>98</v>
      </c>
      <c r="H425" s="56">
        <f>INDEX(Saturations!$G$2:$U$136,MATCH(LEFT(F$1,2)&amp;F425&amp;G425,Saturations!$A$2:$A$136,0),MATCH(H399,Saturations!$G$1:$U$1,0))</f>
        <v>1</v>
      </c>
      <c r="I425" s="57">
        <f>INDEX(Usage!$G$2:$V$136,MATCH(LEFT(F$1,2)&amp;F425&amp;G425,Usage!$A$2:$A$136,0),MATCH(H399,Usage!$G$1:$V$1,0))/1000000</f>
        <v>0.40474046631171084</v>
      </c>
      <c r="J425" s="36"/>
      <c r="K425" s="49" t="s">
        <v>93</v>
      </c>
      <c r="L425" s="49" t="s">
        <v>98</v>
      </c>
      <c r="M425" s="56">
        <f>INDEX(Saturations!$G$2:$U$136,MATCH(LEFT(K$1,2)&amp;K425&amp;L425,Saturations!$A$2:$A$136,0),MATCH(M399,Saturations!$G$1:$U$1,0))</f>
        <v>1</v>
      </c>
      <c r="N425" s="57">
        <f>INDEX(Usage!$G$2:$V$136,MATCH(LEFT(K$1,2)&amp;K425&amp;L425,Usage!$A$2:$A$136,0),MATCH(M399,Usage!$G$1:$V$1,0))/1000000</f>
        <v>0.673217319937366</v>
      </c>
      <c r="O425" s="36"/>
      <c r="P425" s="49" t="s">
        <v>93</v>
      </c>
      <c r="Q425" s="49" t="s">
        <v>98</v>
      </c>
      <c r="R425" s="56">
        <f>INDEX(Saturations!$G$2:$U$136,MATCH(LEFT(P$1,2)&amp;P425&amp;Q425,Saturations!$A$2:$A$136,0),MATCH(R399,Saturations!$G$1:$U$1,0))</f>
        <v>1</v>
      </c>
      <c r="S425" s="57">
        <f>INDEX(Usage!$G$2:$V$136,MATCH(LEFT(P$1,2)&amp;P425&amp;Q425,Usage!$A$2:$A$136,0),MATCH(R399,Usage!$G$1:$V$1,0))/1000000</f>
        <v>0.18265915252316853</v>
      </c>
      <c r="T425" s="36"/>
      <c r="U425" s="49" t="s">
        <v>93</v>
      </c>
      <c r="V425" s="49" t="s">
        <v>98</v>
      </c>
      <c r="W425" s="56">
        <f>INDEX(Saturations!$G$2:$U$136,MATCH(LEFT(U$1,2)&amp;U425&amp;V425,Saturations!$A$2:$A$136,0),MATCH(W399,Saturations!$G$1:$U$1,0))</f>
        <v>1</v>
      </c>
      <c r="X425" s="57">
        <f>INDEX(Usage!$G$2:$V$136,MATCH(LEFT(U$1,2)&amp;U425&amp;V425,Usage!$A$2:$A$136,0),MATCH(W399,Usage!$G$1:$V$1,0))/1000000</f>
        <v>1.0995821591419583E-2</v>
      </c>
      <c r="Y425" s="36"/>
    </row>
    <row r="426" spans="1:25" x14ac:dyDescent="0.25">
      <c r="A426" s="49" t="s">
        <v>99</v>
      </c>
      <c r="B426" s="49" t="s">
        <v>3</v>
      </c>
      <c r="C426" s="56">
        <f>INDEX(Saturations!$G$2:$U$136,MATCH(LEFT(A$1,2)&amp;A426&amp;B426,Saturations!$A$2:$A$136,0),MATCH(C399,Saturations!$G$1:$U$1,0))</f>
        <v>1</v>
      </c>
      <c r="D426" s="57">
        <f>INDEX(Usage!$G$2:$V$136,MATCH(LEFT(A$1,2)&amp;A426&amp;B426,Usage!$A$2:$A$136,0),MATCH(C399,Usage!$G$1:$V$1,0))/1000000</f>
        <v>13.689337747798628</v>
      </c>
      <c r="E426" s="36"/>
      <c r="F426" s="49" t="s">
        <v>99</v>
      </c>
      <c r="G426" s="49" t="s">
        <v>3</v>
      </c>
      <c r="H426" s="56">
        <f>INDEX(Saturations!$G$2:$U$136,MATCH(LEFT(F$1,2)&amp;F426&amp;G426,Saturations!$A$2:$A$136,0),MATCH(H399,Saturations!$G$1:$U$1,0))</f>
        <v>1</v>
      </c>
      <c r="I426" s="57">
        <f>INDEX(Usage!$G$2:$V$136,MATCH(LEFT(F$1,2)&amp;F426&amp;G426,Usage!$A$2:$A$136,0),MATCH(H399,Usage!$G$1:$V$1,0))/1000000</f>
        <v>1.4840483764762731</v>
      </c>
      <c r="J426" s="36"/>
      <c r="K426" s="49" t="s">
        <v>99</v>
      </c>
      <c r="L426" s="49" t="s">
        <v>3</v>
      </c>
      <c r="M426" s="56">
        <f>INDEX(Saturations!$G$2:$U$136,MATCH(LEFT(K$1,2)&amp;K426&amp;L426,Saturations!$A$2:$A$136,0),MATCH(M399,Saturations!$G$1:$U$1,0))</f>
        <v>1</v>
      </c>
      <c r="N426" s="57">
        <f>INDEX(Usage!$G$2:$V$136,MATCH(LEFT(K$1,2)&amp;K426&amp;L426,Usage!$A$2:$A$136,0),MATCH(M399,Usage!$G$1:$V$1,0))/1000000</f>
        <v>2.4329584107904751</v>
      </c>
      <c r="O426" s="36"/>
      <c r="P426" s="49" t="s">
        <v>99</v>
      </c>
      <c r="Q426" s="49" t="s">
        <v>3</v>
      </c>
      <c r="R426" s="56">
        <f>INDEX(Saturations!$G$2:$U$136,MATCH(LEFT(P$1,2)&amp;P426&amp;Q426,Saturations!$A$2:$A$136,0),MATCH(R399,Saturations!$G$1:$U$1,0))</f>
        <v>1</v>
      </c>
      <c r="S426" s="57">
        <f>INDEX(Usage!$G$2:$V$136,MATCH(LEFT(P$1,2)&amp;P426&amp;Q426,Usage!$A$2:$A$136,0),MATCH(R399,Usage!$G$1:$V$1,0))/1000000</f>
        <v>0.66011688689240655</v>
      </c>
      <c r="T426" s="36"/>
      <c r="U426" s="49" t="s">
        <v>99</v>
      </c>
      <c r="V426" s="49" t="s">
        <v>3</v>
      </c>
      <c r="W426" s="56">
        <f>INDEX(Saturations!$G$2:$U$136,MATCH(LEFT(U$1,2)&amp;U426&amp;V426,Saturations!$A$2:$A$136,0),MATCH(W399,Saturations!$G$1:$U$1,0))</f>
        <v>1</v>
      </c>
      <c r="X426" s="57">
        <f>INDEX(Usage!$G$2:$V$136,MATCH(LEFT(U$1,2)&amp;U426&amp;V426,Usage!$A$2:$A$136,0),MATCH(W399,Usage!$G$1:$V$1,0))/1000000</f>
        <v>4.0318012501871815E-2</v>
      </c>
      <c r="Y426" s="36"/>
    </row>
    <row r="427" spans="1:25" x14ac:dyDescent="0.25">
      <c r="A427" s="49" t="s">
        <v>99</v>
      </c>
      <c r="B427" s="49" t="s">
        <v>100</v>
      </c>
      <c r="C427" s="56">
        <f>INDEX(Saturations!$G$2:$U$136,MATCH(LEFT(A$1,2)&amp;A427&amp;B427,Saturations!$A$2:$A$136,0),MATCH(C399,Saturations!$G$1:$U$1,0))</f>
        <v>1</v>
      </c>
      <c r="D427" s="57">
        <f>INDEX(Usage!$G$2:$V$136,MATCH(LEFT(A$1,2)&amp;A427&amp;B427,Usage!$A$2:$A$136,0),MATCH(C399,Usage!$G$1:$V$1,0))/1000000</f>
        <v>2.8168099952875285</v>
      </c>
      <c r="E427" s="36"/>
      <c r="F427" s="49" t="s">
        <v>99</v>
      </c>
      <c r="G427" s="49" t="s">
        <v>100</v>
      </c>
      <c r="H427" s="56">
        <f>INDEX(Saturations!$G$2:$U$136,MATCH(LEFT(F$1,2)&amp;F427&amp;G427,Saturations!$A$2:$A$136,0),MATCH(H399,Saturations!$G$1:$U$1,0))</f>
        <v>1</v>
      </c>
      <c r="I427" s="57">
        <f>INDEX(Usage!$G$2:$V$136,MATCH(LEFT(F$1,2)&amp;F427&amp;G427,Usage!$A$2:$A$136,0),MATCH(H399,Usage!$G$1:$V$1,0))/1000000</f>
        <v>0.40474046631171084</v>
      </c>
      <c r="J427" s="36"/>
      <c r="K427" s="49" t="s">
        <v>99</v>
      </c>
      <c r="L427" s="49" t="s">
        <v>100</v>
      </c>
      <c r="M427" s="56">
        <f>INDEX(Saturations!$G$2:$U$136,MATCH(LEFT(K$1,2)&amp;K427&amp;L427,Saturations!$A$2:$A$136,0),MATCH(M399,Saturations!$G$1:$U$1,0))</f>
        <v>1</v>
      </c>
      <c r="N427" s="57">
        <f>INDEX(Usage!$G$2:$V$136,MATCH(LEFT(K$1,2)&amp;K427&amp;L427,Usage!$A$2:$A$136,0),MATCH(M399,Usage!$G$1:$V$1,0))/1000000</f>
        <v>0.50062184861612669</v>
      </c>
      <c r="O427" s="36"/>
      <c r="P427" s="49" t="s">
        <v>99</v>
      </c>
      <c r="Q427" s="49" t="s">
        <v>100</v>
      </c>
      <c r="R427" s="56">
        <f>INDEX(Saturations!$G$2:$U$136,MATCH(LEFT(P$1,2)&amp;P427&amp;Q427,Saturations!$A$2:$A$136,0),MATCH(R399,Saturations!$G$1:$U$1,0))</f>
        <v>1</v>
      </c>
      <c r="S427" s="57">
        <f>INDEX(Usage!$G$2:$V$136,MATCH(LEFT(P$1,2)&amp;P427&amp;Q427,Usage!$A$2:$A$136,0),MATCH(R399,Usage!$G$1:$V$1,0))/1000000</f>
        <v>0.13583008026488574</v>
      </c>
      <c r="T427" s="36"/>
      <c r="U427" s="49" t="s">
        <v>99</v>
      </c>
      <c r="V427" s="49" t="s">
        <v>100</v>
      </c>
      <c r="W427" s="56">
        <f>INDEX(Saturations!$G$2:$U$136,MATCH(LEFT(U$1,2)&amp;U427&amp;V427,Saturations!$A$2:$A$136,0),MATCH(W399,Saturations!$G$1:$U$1,0))</f>
        <v>1</v>
      </c>
      <c r="X427" s="57">
        <f>INDEX(Usage!$G$2:$V$136,MATCH(LEFT(U$1,2)&amp;U427&amp;V427,Usage!$A$2:$A$136,0),MATCH(W399,Usage!$G$1:$V$1,0))/1000000</f>
        <v>1.0995821591419583E-2</v>
      </c>
      <c r="Y427" s="36"/>
    </row>
    <row r="428" spans="1:25" x14ac:dyDescent="0.25">
      <c r="A428" s="49" t="s">
        <v>99</v>
      </c>
      <c r="B428" s="49" t="s">
        <v>101</v>
      </c>
      <c r="C428" s="56">
        <f>INDEX(Saturations!$G$2:$U$136,MATCH(LEFT(A$1,2)&amp;A428&amp;B428,Saturations!$A$2:$A$136,0),MATCH(C399,Saturations!$G$1:$U$1,0))</f>
        <v>1</v>
      </c>
      <c r="D428" s="57">
        <f>INDEX(Usage!$G$2:$V$136,MATCH(LEFT(A$1,2)&amp;A428&amp;B428,Usage!$A$2:$A$136,0),MATCH(C399,Usage!$G$1:$V$1,0))/1000000</f>
        <v>2.8168099952875285</v>
      </c>
      <c r="E428" s="36"/>
      <c r="F428" s="49" t="s">
        <v>99</v>
      </c>
      <c r="G428" s="49" t="s">
        <v>101</v>
      </c>
      <c r="H428" s="56">
        <f>INDEX(Saturations!$G$2:$U$136,MATCH(LEFT(F$1,2)&amp;F428&amp;G428,Saturations!$A$2:$A$136,0),MATCH(H399,Saturations!$G$1:$U$1,0))</f>
        <v>1</v>
      </c>
      <c r="I428" s="57">
        <f>INDEX(Usage!$G$2:$V$136,MATCH(LEFT(F$1,2)&amp;F428&amp;G428,Usage!$A$2:$A$136,0),MATCH(H399,Usage!$G$1:$V$1,0))/1000000</f>
        <v>0.40474046631171084</v>
      </c>
      <c r="J428" s="36"/>
      <c r="K428" s="49" t="s">
        <v>99</v>
      </c>
      <c r="L428" s="49" t="s">
        <v>101</v>
      </c>
      <c r="M428" s="56">
        <f>INDEX(Saturations!$G$2:$U$136,MATCH(LEFT(K$1,2)&amp;K428&amp;L428,Saturations!$A$2:$A$136,0),MATCH(M399,Saturations!$G$1:$U$1,0))</f>
        <v>1</v>
      </c>
      <c r="N428" s="57">
        <f>INDEX(Usage!$G$2:$V$136,MATCH(LEFT(K$1,2)&amp;K428&amp;L428,Usage!$A$2:$A$136,0),MATCH(M399,Usage!$G$1:$V$1,0))/1000000</f>
        <v>0.50062184861612669</v>
      </c>
      <c r="O428" s="36"/>
      <c r="P428" s="49" t="s">
        <v>99</v>
      </c>
      <c r="Q428" s="49" t="s">
        <v>101</v>
      </c>
      <c r="R428" s="56">
        <f>INDEX(Saturations!$G$2:$U$136,MATCH(LEFT(P$1,2)&amp;P428&amp;Q428,Saturations!$A$2:$A$136,0),MATCH(R399,Saturations!$G$1:$U$1,0))</f>
        <v>1</v>
      </c>
      <c r="S428" s="57">
        <f>INDEX(Usage!$G$2:$V$136,MATCH(LEFT(P$1,2)&amp;P428&amp;Q428,Usage!$A$2:$A$136,0),MATCH(R399,Usage!$G$1:$V$1,0))/1000000</f>
        <v>0.13583008026488574</v>
      </c>
      <c r="T428" s="36"/>
      <c r="U428" s="49" t="s">
        <v>99</v>
      </c>
      <c r="V428" s="49" t="s">
        <v>101</v>
      </c>
      <c r="W428" s="56">
        <f>INDEX(Saturations!$G$2:$U$136,MATCH(LEFT(U$1,2)&amp;U428&amp;V428,Saturations!$A$2:$A$136,0),MATCH(W399,Saturations!$G$1:$U$1,0))</f>
        <v>1</v>
      </c>
      <c r="X428" s="57">
        <f>INDEX(Usage!$G$2:$V$136,MATCH(LEFT(U$1,2)&amp;U428&amp;V428,Usage!$A$2:$A$136,0),MATCH(W399,Usage!$G$1:$V$1,0))/1000000</f>
        <v>1.0995821591419583E-2</v>
      </c>
      <c r="Y428" s="36"/>
    </row>
    <row r="429" spans="1:25" x14ac:dyDescent="0.25">
      <c r="A429" s="49" t="s">
        <v>99</v>
      </c>
      <c r="B429" s="49" t="s">
        <v>102</v>
      </c>
      <c r="C429" s="56">
        <f>INDEX(Saturations!$G$2:$U$136,MATCH(LEFT(A$1,2)&amp;A429&amp;B429,Saturations!$A$2:$A$136,0),MATCH(C399,Saturations!$G$1:$U$1,0))</f>
        <v>1</v>
      </c>
      <c r="D429" s="57">
        <f>INDEX(Usage!$G$2:$V$136,MATCH(LEFT(A$1,2)&amp;A429&amp;B429,Usage!$A$2:$A$136,0),MATCH(C399,Usage!$G$1:$V$1,0))/1000000</f>
        <v>1.4113952418001208</v>
      </c>
      <c r="E429" s="36"/>
      <c r="F429" s="49" t="s">
        <v>99</v>
      </c>
      <c r="G429" s="49" t="s">
        <v>102</v>
      </c>
      <c r="H429" s="56">
        <f>INDEX(Saturations!$G$2:$U$136,MATCH(LEFT(F$1,2)&amp;F429&amp;G429,Saturations!$A$2:$A$136,0),MATCH(H399,Saturations!$G$1:$U$1,0))</f>
        <v>1</v>
      </c>
      <c r="I429" s="57">
        <f>INDEX(Usage!$G$2:$V$136,MATCH(LEFT(F$1,2)&amp;F429&amp;G429,Usage!$A$2:$A$136,0),MATCH(H399,Usage!$G$1:$V$1,0))/1000000</f>
        <v>0.13401626125875321</v>
      </c>
      <c r="J429" s="36"/>
      <c r="K429" s="49" t="s">
        <v>99</v>
      </c>
      <c r="L429" s="49" t="s">
        <v>102</v>
      </c>
      <c r="M429" s="56">
        <f>INDEX(Saturations!$G$2:$U$136,MATCH(LEFT(K$1,2)&amp;K429&amp;L429,Saturations!$A$2:$A$136,0),MATCH(M399,Saturations!$G$1:$U$1,0))</f>
        <v>1</v>
      </c>
      <c r="N429" s="57">
        <f>INDEX(Usage!$G$2:$V$136,MATCH(LEFT(K$1,2)&amp;K429&amp;L429,Usage!$A$2:$A$136,0),MATCH(M399,Usage!$G$1:$V$1,0))/1000000</f>
        <v>0.2508423700072312</v>
      </c>
      <c r="O429" s="36"/>
      <c r="P429" s="49" t="s">
        <v>99</v>
      </c>
      <c r="Q429" s="49" t="s">
        <v>102</v>
      </c>
      <c r="R429" s="56">
        <f>INDEX(Saturations!$G$2:$U$136,MATCH(LEFT(P$1,2)&amp;P429&amp;Q429,Saturations!$A$2:$A$136,0),MATCH(R399,Saturations!$G$1:$U$1,0))</f>
        <v>1</v>
      </c>
      <c r="S429" s="57">
        <f>INDEX(Usage!$G$2:$V$136,MATCH(LEFT(P$1,2)&amp;P429&amp;Q429,Usage!$A$2:$A$136,0),MATCH(R399,Usage!$G$1:$V$1,0))/1000000</f>
        <v>6.8059233423594573E-2</v>
      </c>
      <c r="T429" s="36"/>
      <c r="U429" s="49" t="s">
        <v>99</v>
      </c>
      <c r="V429" s="49" t="s">
        <v>102</v>
      </c>
      <c r="W429" s="56">
        <f>INDEX(Saturations!$G$2:$U$136,MATCH(LEFT(U$1,2)&amp;U429&amp;V429,Saturations!$A$2:$A$136,0),MATCH(W399,Saturations!$G$1:$U$1,0))</f>
        <v>1</v>
      </c>
      <c r="X429" s="57">
        <f>INDEX(Usage!$G$2:$V$136,MATCH(LEFT(U$1,2)&amp;U429&amp;V429,Usage!$A$2:$A$136,0),MATCH(W399,Usage!$G$1:$V$1,0))/1000000</f>
        <v>3.6408983578514209E-3</v>
      </c>
      <c r="Y429" s="36"/>
    </row>
    <row r="430" spans="1:25" x14ac:dyDescent="0.25">
      <c r="A430" s="49" t="s">
        <v>99</v>
      </c>
      <c r="B430" s="49" t="s">
        <v>6</v>
      </c>
      <c r="C430" s="56">
        <f>INDEX(Saturations!$G$2:$U$136,MATCH(LEFT(A$1,2)&amp;A430&amp;B430,Saturations!$A$2:$A$136,0),MATCH(C399,Saturations!$G$1:$U$1,0))</f>
        <v>1</v>
      </c>
      <c r="D430" s="57">
        <f>INDEX(Usage!$G$2:$V$136,MATCH(LEFT(A$1,2)&amp;A430&amp;B430,Usage!$A$2:$A$136,0),MATCH(C399,Usage!$G$1:$V$1,0))/1000000</f>
        <v>3.2294636888646826</v>
      </c>
      <c r="E430" s="36"/>
      <c r="F430" s="49" t="s">
        <v>99</v>
      </c>
      <c r="G430" s="49" t="s">
        <v>6</v>
      </c>
      <c r="H430" s="56">
        <f>INDEX(Saturations!$G$2:$U$136,MATCH(LEFT(F$1,2)&amp;F430&amp;G430,Saturations!$A$2:$A$136,0),MATCH(H399,Saturations!$G$1:$U$1,0))</f>
        <v>1</v>
      </c>
      <c r="I430" s="57">
        <f>INDEX(Usage!$G$2:$V$136,MATCH(LEFT(F$1,2)&amp;F430&amp;G430,Usage!$A$2:$A$136,0),MATCH(H399,Usage!$G$1:$V$1,0))/1000000</f>
        <v>0.30664737745646919</v>
      </c>
      <c r="J430" s="36"/>
      <c r="K430" s="49" t="s">
        <v>99</v>
      </c>
      <c r="L430" s="49" t="s">
        <v>6</v>
      </c>
      <c r="M430" s="56">
        <f>INDEX(Saturations!$G$2:$U$136,MATCH(LEFT(K$1,2)&amp;K430&amp;L430,Saturations!$A$2:$A$136,0),MATCH(M399,Saturations!$G$1:$U$1,0))</f>
        <v>1</v>
      </c>
      <c r="N430" s="57">
        <f>INDEX(Usage!$G$2:$V$136,MATCH(LEFT(K$1,2)&amp;K430&amp;L430,Usage!$A$2:$A$136,0),MATCH(M399,Usage!$G$1:$V$1,0))/1000000</f>
        <v>0.57396135510129154</v>
      </c>
      <c r="O430" s="36"/>
      <c r="P430" s="49" t="s">
        <v>99</v>
      </c>
      <c r="Q430" s="49" t="s">
        <v>6</v>
      </c>
      <c r="R430" s="56">
        <f>INDEX(Saturations!$G$2:$U$136,MATCH(LEFT(P$1,2)&amp;P430&amp;Q430,Saturations!$A$2:$A$136,0),MATCH(R399,Saturations!$G$1:$U$1,0))</f>
        <v>1</v>
      </c>
      <c r="S430" s="57">
        <f>INDEX(Usage!$G$2:$V$136,MATCH(LEFT(P$1,2)&amp;P430&amp;Q430,Usage!$A$2:$A$136,0),MATCH(R399,Usage!$G$1:$V$1,0))/1000000</f>
        <v>0.15572875444381806</v>
      </c>
      <c r="T430" s="36"/>
      <c r="U430" s="49" t="s">
        <v>99</v>
      </c>
      <c r="V430" s="49" t="s">
        <v>6</v>
      </c>
      <c r="W430" s="56">
        <f>INDEX(Saturations!$G$2:$U$136,MATCH(LEFT(U$1,2)&amp;U430&amp;V430,Saturations!$A$2:$A$136,0),MATCH(W399,Saturations!$G$1:$U$1,0))</f>
        <v>1</v>
      </c>
      <c r="X430" s="57">
        <f>INDEX(Usage!$G$2:$V$136,MATCH(LEFT(U$1,2)&amp;U430&amp;V430,Usage!$A$2:$A$136,0),MATCH(W399,Usage!$G$1:$V$1,0))/1000000</f>
        <v>8.3308691238973189E-3</v>
      </c>
      <c r="Y430" s="36"/>
    </row>
    <row r="431" spans="1:25" ht="14.4" thickBot="1" x14ac:dyDescent="0.3">
      <c r="A431" s="49" t="s">
        <v>91</v>
      </c>
      <c r="B431" s="49" t="s">
        <v>91</v>
      </c>
      <c r="C431" s="56">
        <f>INDEX(Saturations!$G$2:$U$136,MATCH(LEFT(A$1,2)&amp;A431&amp;B431,Saturations!$A$2:$A$136,0),MATCH(C399,Saturations!$G$1:$U$1,0))</f>
        <v>1</v>
      </c>
      <c r="D431" s="57">
        <f>INDEX(Usage!$G$2:$V$136,MATCH(LEFT(A$1,2)&amp;A431&amp;B431,Usage!$A$2:$A$136,0),MATCH(C399,Usage!$G$1:$V$1,0))/1000000</f>
        <v>10.63928870831533</v>
      </c>
      <c r="E431" s="36"/>
      <c r="F431" s="49" t="s">
        <v>91</v>
      </c>
      <c r="G431" s="49" t="s">
        <v>91</v>
      </c>
      <c r="H431" s="56">
        <f>INDEX(Saturations!$G$2:$U$136,MATCH(LEFT(F$1,2)&amp;F431&amp;G431,Saturations!$A$2:$A$136,0),MATCH(H399,Saturations!$G$1:$U$1,0))</f>
        <v>1</v>
      </c>
      <c r="I431" s="57">
        <f>INDEX(Usage!$G$2:$V$136,MATCH(LEFT(F$1,2)&amp;F431&amp;G431,Usage!$A$2:$A$136,0),MATCH(H399,Usage!$G$1:$V$1,0))/1000000</f>
        <v>0.63864427144933811</v>
      </c>
      <c r="J431" s="36"/>
      <c r="K431" s="49" t="s">
        <v>91</v>
      </c>
      <c r="L431" s="49" t="s">
        <v>91</v>
      </c>
      <c r="M431" s="56">
        <f>INDEX(Saturations!$G$2:$U$136,MATCH(LEFT(K$1,2)&amp;K431&amp;L431,Saturations!$A$2:$A$136,0),MATCH(M399,Saturations!$G$1:$U$1,0))</f>
        <v>1</v>
      </c>
      <c r="N431" s="57">
        <f>INDEX(Usage!$G$2:$V$136,MATCH(LEFT(K$1,2)&amp;K431&amp;L431,Usage!$A$2:$A$136,0),MATCH(M399,Usage!$G$1:$V$1,0))/1000000</f>
        <v>1.8908837976392574</v>
      </c>
      <c r="O431" s="36"/>
      <c r="P431" s="49" t="s">
        <v>91</v>
      </c>
      <c r="Q431" s="49" t="s">
        <v>91</v>
      </c>
      <c r="R431" s="56">
        <f>INDEX(Saturations!$G$2:$U$136,MATCH(LEFT(P$1,2)&amp;P431&amp;Q431,Saturations!$A$2:$A$136,0),MATCH(R399,Saturations!$G$1:$U$1,0))</f>
        <v>1</v>
      </c>
      <c r="S431" s="57">
        <f>INDEX(Usage!$G$2:$V$136,MATCH(LEFT(P$1,2)&amp;P431&amp;Q431,Usage!$A$2:$A$136,0),MATCH(R399,Usage!$G$1:$V$1,0))/1000000</f>
        <v>0.51303972991768998</v>
      </c>
      <c r="T431" s="36"/>
      <c r="U431" s="49" t="s">
        <v>91</v>
      </c>
      <c r="V431" s="49" t="s">
        <v>91</v>
      </c>
      <c r="W431" s="56">
        <f>INDEX(Saturations!$G$2:$U$136,MATCH(LEFT(U$1,2)&amp;U431&amp;V431,Saturations!$A$2:$A$136,0),MATCH(W399,Saturations!$G$1:$U$1,0))</f>
        <v>1</v>
      </c>
      <c r="X431" s="57">
        <f>INDEX(Usage!$G$2:$V$136,MATCH(LEFT(U$1,2)&amp;U431&amp;V431,Usage!$A$2:$A$136,0),MATCH(W399,Usage!$G$1:$V$1,0))/1000000</f>
        <v>1.7350423428703438E-2</v>
      </c>
      <c r="Y431" s="36"/>
    </row>
    <row r="432" spans="1:25" ht="15" thickTop="1" thickBot="1" x14ac:dyDescent="0.3">
      <c r="A432" s="92" t="s">
        <v>7</v>
      </c>
      <c r="B432" s="92"/>
      <c r="C432" s="58"/>
      <c r="D432" s="59">
        <f>SUM(D404:D431)</f>
        <v>142.08444133342061</v>
      </c>
      <c r="E432" s="36"/>
      <c r="F432" s="92" t="s">
        <v>7</v>
      </c>
      <c r="G432" s="92"/>
      <c r="H432" s="58"/>
      <c r="I432" s="59">
        <f>SUM(I404:I431)</f>
        <v>13.491348877057032</v>
      </c>
      <c r="J432" s="36"/>
      <c r="K432" s="92" t="s">
        <v>7</v>
      </c>
      <c r="L432" s="92"/>
      <c r="M432" s="58"/>
      <c r="N432" s="59">
        <f>SUM(N404:N431)</f>
        <v>25.252173841660163</v>
      </c>
      <c r="O432" s="36"/>
      <c r="P432" s="92" t="s">
        <v>7</v>
      </c>
      <c r="Q432" s="92"/>
      <c r="R432" s="58"/>
      <c r="S432" s="59">
        <f>SUM(S404:S431)</f>
        <v>6.8514884223633876</v>
      </c>
      <c r="T432" s="36"/>
      <c r="U432" s="92" t="s">
        <v>7</v>
      </c>
      <c r="V432" s="92"/>
      <c r="W432" s="58"/>
      <c r="X432" s="59">
        <f>SUM(X404:X431)</f>
        <v>0.36652738638065274</v>
      </c>
      <c r="Y432" s="36"/>
    </row>
    <row r="433" spans="1:25" ht="14.4" thickTop="1" x14ac:dyDescent="0.25">
      <c r="E433" s="36"/>
      <c r="J433" s="36"/>
      <c r="O433" s="36"/>
      <c r="T433" s="36"/>
      <c r="Y433" s="36"/>
    </row>
    <row r="434" spans="1:25" ht="15.6" thickBot="1" x14ac:dyDescent="0.3">
      <c r="A434" s="80" t="s">
        <v>109</v>
      </c>
      <c r="B434" s="80"/>
      <c r="C434" s="80"/>
      <c r="D434" s="80"/>
      <c r="E434" s="36"/>
      <c r="F434" s="80" t="s">
        <v>109</v>
      </c>
      <c r="G434" s="80"/>
      <c r="H434" s="80"/>
      <c r="I434" s="80"/>
      <c r="J434" s="36"/>
      <c r="K434" s="80" t="s">
        <v>109</v>
      </c>
      <c r="L434" s="80"/>
      <c r="M434" s="80"/>
      <c r="N434" s="80"/>
      <c r="O434" s="36"/>
      <c r="P434" s="80" t="s">
        <v>109</v>
      </c>
      <c r="Q434" s="80"/>
      <c r="R434" s="80"/>
      <c r="S434" s="80"/>
      <c r="T434" s="36"/>
      <c r="U434" s="80" t="s">
        <v>109</v>
      </c>
      <c r="V434" s="80"/>
      <c r="W434" s="80"/>
      <c r="X434" s="80"/>
      <c r="Y434" s="36"/>
    </row>
    <row r="435" spans="1:25" ht="14.4" thickTop="1" x14ac:dyDescent="0.25">
      <c r="A435" s="49"/>
      <c r="B435" s="50"/>
      <c r="C435" s="51" t="s">
        <v>20</v>
      </c>
      <c r="D435" s="49"/>
      <c r="E435" s="36"/>
      <c r="F435" s="49"/>
      <c r="G435" s="50"/>
      <c r="H435" s="51" t="s">
        <v>20</v>
      </c>
      <c r="I435" s="49"/>
      <c r="J435" s="36"/>
      <c r="K435" s="49"/>
      <c r="L435" s="50"/>
      <c r="M435" s="51" t="s">
        <v>20</v>
      </c>
      <c r="N435" s="49"/>
      <c r="O435" s="36"/>
      <c r="P435" s="49"/>
      <c r="Q435" s="50"/>
      <c r="R435" s="51" t="s">
        <v>20</v>
      </c>
      <c r="S435" s="49"/>
      <c r="T435" s="36"/>
      <c r="U435" s="49"/>
      <c r="V435" s="50"/>
      <c r="W435" s="51" t="s">
        <v>20</v>
      </c>
      <c r="X435" s="49"/>
      <c r="Y435" s="36"/>
    </row>
    <row r="436" spans="1:25" x14ac:dyDescent="0.25">
      <c r="A436" s="49"/>
      <c r="B436" s="53" t="s">
        <v>72</v>
      </c>
      <c r="C436" s="54">
        <f>INDEX('Control Totals'!$F$2:$F$76,MATCH(LEFT(A$1,2)&amp;"_"&amp;C435,'Control Totals'!$B$2:$B$76,0))</f>
        <v>29.049703900642641</v>
      </c>
      <c r="D436" s="49"/>
      <c r="E436" s="36"/>
      <c r="F436" s="49"/>
      <c r="G436" s="53" t="s">
        <v>72</v>
      </c>
      <c r="H436" s="54">
        <f>INDEX('Control Totals'!$F$2:$F$76,MATCH(LEFT(F$1,2)&amp;"_"&amp;H435,'Control Totals'!$B$2:$B$76,0))</f>
        <v>6.3273226031330632</v>
      </c>
      <c r="I436" s="49"/>
      <c r="J436" s="36"/>
      <c r="K436" s="49"/>
      <c r="L436" s="53" t="s">
        <v>72</v>
      </c>
      <c r="M436" s="54">
        <f>INDEX('Control Totals'!$F$2:$F$76,MATCH(LEFT(K$1,2)&amp;"_"&amp;M435,'Control Totals'!$B$2:$B$76,0))</f>
        <v>3.645176092710849</v>
      </c>
      <c r="N436" s="49"/>
      <c r="O436" s="36"/>
      <c r="P436" s="49"/>
      <c r="Q436" s="53" t="s">
        <v>72</v>
      </c>
      <c r="R436" s="54">
        <f>INDEX('Control Totals'!$F$2:$F$76,MATCH(LEFT(P$1,2)&amp;"_"&amp;R435,'Control Totals'!$B$2:$B$76,0))</f>
        <v>9.3496383117137345</v>
      </c>
      <c r="S436" s="49"/>
      <c r="T436" s="36"/>
      <c r="U436" s="49"/>
      <c r="V436" s="53" t="s">
        <v>72</v>
      </c>
      <c r="W436" s="54">
        <f>INDEX('Control Totals'!$F$2:$F$76,MATCH(LEFT(U$1,2)&amp;"_"&amp;W435,'Control Totals'!$B$2:$B$76,0))</f>
        <v>14.864163630379403</v>
      </c>
      <c r="X436" s="49"/>
      <c r="Y436" s="36"/>
    </row>
    <row r="437" spans="1:25" x14ac:dyDescent="0.25">
      <c r="A437" s="49"/>
      <c r="B437" s="52"/>
      <c r="C437" s="55"/>
      <c r="D437" s="49"/>
      <c r="E437" s="36"/>
      <c r="F437" s="49"/>
      <c r="G437" s="52"/>
      <c r="H437" s="55"/>
      <c r="I437" s="49"/>
      <c r="J437" s="36"/>
      <c r="K437" s="49"/>
      <c r="L437" s="52"/>
      <c r="M437" s="55"/>
      <c r="N437" s="49"/>
      <c r="O437" s="36"/>
      <c r="P437" s="49"/>
      <c r="Q437" s="52"/>
      <c r="R437" s="55"/>
      <c r="S437" s="49"/>
      <c r="T437" s="36"/>
      <c r="U437" s="49"/>
      <c r="V437" s="52"/>
      <c r="W437" s="55"/>
      <c r="X437" s="49"/>
      <c r="Y437" s="36"/>
    </row>
    <row r="438" spans="1:25" ht="14.4" thickBot="1" x14ac:dyDescent="0.3">
      <c r="A438" s="81" t="s">
        <v>92</v>
      </c>
      <c r="B438" s="81"/>
      <c r="C438" s="81"/>
      <c r="D438" s="81"/>
      <c r="E438" s="36"/>
      <c r="F438" s="81" t="s">
        <v>92</v>
      </c>
      <c r="G438" s="81"/>
      <c r="H438" s="81"/>
      <c r="I438" s="81"/>
      <c r="J438" s="36"/>
      <c r="K438" s="81" t="s">
        <v>92</v>
      </c>
      <c r="L438" s="81"/>
      <c r="M438" s="81"/>
      <c r="N438" s="81"/>
      <c r="O438" s="36"/>
      <c r="P438" s="81" t="s">
        <v>92</v>
      </c>
      <c r="Q438" s="81"/>
      <c r="R438" s="81"/>
      <c r="S438" s="81"/>
      <c r="T438" s="36"/>
      <c r="U438" s="81" t="s">
        <v>92</v>
      </c>
      <c r="V438" s="81"/>
      <c r="W438" s="81"/>
      <c r="X438" s="81"/>
      <c r="Y438" s="36"/>
    </row>
    <row r="439" spans="1:25" ht="14.4" thickTop="1" x14ac:dyDescent="0.25">
      <c r="A439" s="82" t="s">
        <v>32</v>
      </c>
      <c r="B439" s="83" t="s">
        <v>51</v>
      </c>
      <c r="C439" s="83" t="s">
        <v>73</v>
      </c>
      <c r="D439" s="41" t="s">
        <v>74</v>
      </c>
      <c r="E439" s="36"/>
      <c r="F439" s="82" t="s">
        <v>32</v>
      </c>
      <c r="G439" s="83" t="s">
        <v>51</v>
      </c>
      <c r="H439" s="83" t="s">
        <v>73</v>
      </c>
      <c r="I439" s="41" t="s">
        <v>74</v>
      </c>
      <c r="J439" s="36"/>
      <c r="K439" s="82" t="s">
        <v>32</v>
      </c>
      <c r="L439" s="83" t="s">
        <v>51</v>
      </c>
      <c r="M439" s="83" t="s">
        <v>73</v>
      </c>
      <c r="N439" s="41" t="s">
        <v>74</v>
      </c>
      <c r="O439" s="36"/>
      <c r="P439" s="82" t="s">
        <v>32</v>
      </c>
      <c r="Q439" s="83" t="s">
        <v>51</v>
      </c>
      <c r="R439" s="83" t="s">
        <v>73</v>
      </c>
      <c r="S439" s="41" t="s">
        <v>74</v>
      </c>
      <c r="T439" s="36"/>
      <c r="U439" s="82" t="s">
        <v>32</v>
      </c>
      <c r="V439" s="83" t="s">
        <v>51</v>
      </c>
      <c r="W439" s="83" t="s">
        <v>73</v>
      </c>
      <c r="X439" s="41" t="s">
        <v>74</v>
      </c>
      <c r="Y439" s="36"/>
    </row>
    <row r="440" spans="1:25" ht="14.4" thickBot="1" x14ac:dyDescent="0.3">
      <c r="A440" s="81"/>
      <c r="B440" s="84"/>
      <c r="C440" s="84"/>
      <c r="D440" s="42" t="s">
        <v>75</v>
      </c>
      <c r="E440" s="36"/>
      <c r="F440" s="81"/>
      <c r="G440" s="84"/>
      <c r="H440" s="84"/>
      <c r="I440" s="42" t="s">
        <v>75</v>
      </c>
      <c r="J440" s="36"/>
      <c r="K440" s="81"/>
      <c r="L440" s="84"/>
      <c r="M440" s="84"/>
      <c r="N440" s="42" t="s">
        <v>75</v>
      </c>
      <c r="O440" s="36"/>
      <c r="P440" s="81"/>
      <c r="Q440" s="84"/>
      <c r="R440" s="84"/>
      <c r="S440" s="42" t="s">
        <v>75</v>
      </c>
      <c r="T440" s="36"/>
      <c r="U440" s="81"/>
      <c r="V440" s="84"/>
      <c r="W440" s="84"/>
      <c r="X440" s="42" t="s">
        <v>75</v>
      </c>
      <c r="Y440" s="36"/>
    </row>
    <row r="441" spans="1:25" ht="14.4" thickTop="1" x14ac:dyDescent="0.25">
      <c r="A441" s="49" t="s">
        <v>76</v>
      </c>
      <c r="B441" s="49" t="s">
        <v>77</v>
      </c>
      <c r="C441" s="56">
        <f>INDEX(Saturations!$G$2:$U$136,MATCH(LEFT(A$1,2)&amp;A441&amp;B441,Saturations!$A$2:$A$136,0),MATCH(C435,Saturations!$G$1:$U$1,0))</f>
        <v>1.4759152205478198E-4</v>
      </c>
      <c r="D441" s="57">
        <f>INDEX(Usage!$G$2:$V$136,MATCH(LEFT(A$1,2)&amp;A441&amp;B441,Usage!$A$2:$A$136,0),MATCH(C435,Usage!$G$1:$V$1,0))/1000000</f>
        <v>4.8029448201068081E-4</v>
      </c>
      <c r="E441" s="36"/>
      <c r="F441" s="49" t="s">
        <v>76</v>
      </c>
      <c r="G441" s="49" t="s">
        <v>77</v>
      </c>
      <c r="H441" s="56">
        <f>INDEX(Saturations!$G$2:$U$136,MATCH(LEFT(F$1,2)&amp;F441&amp;G441,Saturations!$A$2:$A$136,0),MATCH(H435,Saturations!$G$1:$U$1,0))</f>
        <v>0</v>
      </c>
      <c r="I441" s="57">
        <f>INDEX(Usage!$G$2:$V$136,MATCH(LEFT(F$1,2)&amp;F441&amp;G441,Usage!$A$2:$A$136,0),MATCH(H435,Usage!$G$1:$V$1,0))/1000000</f>
        <v>0</v>
      </c>
      <c r="J441" s="36"/>
      <c r="K441" s="49" t="s">
        <v>76</v>
      </c>
      <c r="L441" s="49" t="s">
        <v>77</v>
      </c>
      <c r="M441" s="56">
        <f>INDEX(Saturations!$G$2:$U$136,MATCH(LEFT(K$1,2)&amp;K441&amp;L441,Saturations!$A$2:$A$136,0),MATCH(M435,Saturations!$G$1:$U$1,0))</f>
        <v>1.4759152205478198E-4</v>
      </c>
      <c r="N441" s="57">
        <f>INDEX(Usage!$G$2:$V$136,MATCH(LEFT(K$1,2)&amp;K441&amp;L441,Usage!$A$2:$A$136,0),MATCH(M435,Usage!$G$1:$V$1,0))/1000000</f>
        <v>5.6601922671008297E-5</v>
      </c>
      <c r="O441" s="36"/>
      <c r="P441" s="49" t="s">
        <v>76</v>
      </c>
      <c r="Q441" s="49" t="s">
        <v>77</v>
      </c>
      <c r="R441" s="56">
        <f>INDEX(Saturations!$G$2:$U$136,MATCH(LEFT(P$1,2)&amp;P441&amp;Q441,Saturations!$A$2:$A$136,0),MATCH(R435,Saturations!$G$1:$U$1,0))</f>
        <v>1.4759152205478198E-4</v>
      </c>
      <c r="S441" s="57">
        <f>INDEX(Usage!$G$2:$V$136,MATCH(LEFT(P$1,2)&amp;P441&amp;Q441,Usage!$A$2:$A$136,0),MATCH(R435,Usage!$G$1:$V$1,0))/1000000</f>
        <v>1.481201498014331E-4</v>
      </c>
      <c r="T441" s="36"/>
      <c r="U441" s="49" t="s">
        <v>76</v>
      </c>
      <c r="V441" s="49" t="s">
        <v>77</v>
      </c>
      <c r="W441" s="56">
        <f>INDEX(Saturations!$G$2:$U$136,MATCH(LEFT(U$1,2)&amp;U441&amp;V441,Saturations!$A$2:$A$136,0),MATCH(W435,Saturations!$G$1:$U$1,0))</f>
        <v>0</v>
      </c>
      <c r="X441" s="57">
        <f>INDEX(Usage!$G$2:$V$136,MATCH(LEFT(U$1,2)&amp;U441&amp;V441,Usage!$A$2:$A$136,0),MATCH(W435,Usage!$G$1:$V$1,0))/1000000</f>
        <v>0</v>
      </c>
      <c r="Y441" s="36"/>
    </row>
    <row r="442" spans="1:25" x14ac:dyDescent="0.25">
      <c r="A442" s="49" t="s">
        <v>76</v>
      </c>
      <c r="B442" s="49" t="s">
        <v>78</v>
      </c>
      <c r="C442" s="56">
        <f>INDEX(Saturations!$G$2:$U$136,MATCH(LEFT(A$1,2)&amp;A442&amp;B442,Saturations!$A$2:$A$136,0),MATCH(C435,Saturations!$G$1:$U$1,0))</f>
        <v>0</v>
      </c>
      <c r="D442" s="57">
        <f>INDEX(Usage!$G$2:$V$136,MATCH(LEFT(A$1,2)&amp;A442&amp;B442,Usage!$A$2:$A$136,0),MATCH(C435,Usage!$G$1:$V$1,0))/1000000</f>
        <v>0</v>
      </c>
      <c r="E442" s="36"/>
      <c r="F442" s="49" t="s">
        <v>76</v>
      </c>
      <c r="G442" s="49" t="s">
        <v>78</v>
      </c>
      <c r="H442" s="56">
        <f>INDEX(Saturations!$G$2:$U$136,MATCH(LEFT(F$1,2)&amp;F442&amp;G442,Saturations!$A$2:$A$136,0),MATCH(H435,Saturations!$G$1:$U$1,0))</f>
        <v>0</v>
      </c>
      <c r="I442" s="57">
        <f>INDEX(Usage!$G$2:$V$136,MATCH(LEFT(F$1,2)&amp;F442&amp;G442,Usage!$A$2:$A$136,0),MATCH(H435,Usage!$G$1:$V$1,0))/1000000</f>
        <v>0</v>
      </c>
      <c r="J442" s="36"/>
      <c r="K442" s="49" t="s">
        <v>76</v>
      </c>
      <c r="L442" s="49" t="s">
        <v>78</v>
      </c>
      <c r="M442" s="56">
        <f>INDEX(Saturations!$G$2:$U$136,MATCH(LEFT(K$1,2)&amp;K442&amp;L442,Saturations!$A$2:$A$136,0),MATCH(M435,Saturations!$G$1:$U$1,0))</f>
        <v>0</v>
      </c>
      <c r="N442" s="57">
        <f>INDEX(Usage!$G$2:$V$136,MATCH(LEFT(K$1,2)&amp;K442&amp;L442,Usage!$A$2:$A$136,0),MATCH(M435,Usage!$G$1:$V$1,0))/1000000</f>
        <v>0</v>
      </c>
      <c r="O442" s="36"/>
      <c r="P442" s="49" t="s">
        <v>76</v>
      </c>
      <c r="Q442" s="49" t="s">
        <v>78</v>
      </c>
      <c r="R442" s="56">
        <f>INDEX(Saturations!$G$2:$U$136,MATCH(LEFT(P$1,2)&amp;P442&amp;Q442,Saturations!$A$2:$A$136,0),MATCH(R435,Saturations!$G$1:$U$1,0))</f>
        <v>0</v>
      </c>
      <c r="S442" s="57">
        <f>INDEX(Usage!$G$2:$V$136,MATCH(LEFT(P$1,2)&amp;P442&amp;Q442,Usage!$A$2:$A$136,0),MATCH(R435,Usage!$G$1:$V$1,0))/1000000</f>
        <v>0</v>
      </c>
      <c r="T442" s="36"/>
      <c r="U442" s="49" t="s">
        <v>76</v>
      </c>
      <c r="V442" s="49" t="s">
        <v>78</v>
      </c>
      <c r="W442" s="56">
        <f>INDEX(Saturations!$G$2:$U$136,MATCH(LEFT(U$1,2)&amp;U442&amp;V442,Saturations!$A$2:$A$136,0),MATCH(W435,Saturations!$G$1:$U$1,0))</f>
        <v>0</v>
      </c>
      <c r="X442" s="57">
        <f>INDEX(Usage!$G$2:$V$136,MATCH(LEFT(U$1,2)&amp;U442&amp;V442,Usage!$A$2:$A$136,0),MATCH(W435,Usage!$G$1:$V$1,0))/1000000</f>
        <v>0</v>
      </c>
      <c r="Y442" s="36"/>
    </row>
    <row r="443" spans="1:25" x14ac:dyDescent="0.25">
      <c r="A443" s="49" t="s">
        <v>76</v>
      </c>
      <c r="B443" s="49" t="s">
        <v>79</v>
      </c>
      <c r="C443" s="56">
        <f>INDEX(Saturations!$G$2:$U$136,MATCH(LEFT(A$1,2)&amp;A443&amp;B443,Saturations!$A$2:$A$136,0),MATCH(C435,Saturations!$G$1:$U$1,0))</f>
        <v>0.16480525362860432</v>
      </c>
      <c r="D443" s="57">
        <f>INDEX(Usage!$G$2:$V$136,MATCH(LEFT(A$1,2)&amp;A443&amp;B443,Usage!$A$2:$A$136,0),MATCH(C435,Usage!$G$1:$V$1,0))/1000000</f>
        <v>0.45680920022511656</v>
      </c>
      <c r="E443" s="36"/>
      <c r="F443" s="49" t="s">
        <v>76</v>
      </c>
      <c r="G443" s="49" t="s">
        <v>79</v>
      </c>
      <c r="H443" s="56">
        <f>INDEX(Saturations!$G$2:$U$136,MATCH(LEFT(F$1,2)&amp;F443&amp;G443,Saturations!$A$2:$A$136,0),MATCH(H435,Saturations!$G$1:$U$1,0))</f>
        <v>0</v>
      </c>
      <c r="I443" s="57">
        <f>INDEX(Usage!$G$2:$V$136,MATCH(LEFT(F$1,2)&amp;F443&amp;G443,Usage!$A$2:$A$136,0),MATCH(H435,Usage!$G$1:$V$1,0))/1000000</f>
        <v>0</v>
      </c>
      <c r="J443" s="36"/>
      <c r="K443" s="49" t="s">
        <v>76</v>
      </c>
      <c r="L443" s="49" t="s">
        <v>79</v>
      </c>
      <c r="M443" s="56">
        <f>INDEX(Saturations!$G$2:$U$136,MATCH(LEFT(K$1,2)&amp;K443&amp;L443,Saturations!$A$2:$A$136,0),MATCH(M435,Saturations!$G$1:$U$1,0))</f>
        <v>0.16480525362860432</v>
      </c>
      <c r="N443" s="57">
        <f>INDEX(Usage!$G$2:$V$136,MATCH(LEFT(K$1,2)&amp;K443&amp;L443,Usage!$A$2:$A$136,0),MATCH(M435,Usage!$G$1:$V$1,0))/1000000</f>
        <v>6.1508283118395374E-2</v>
      </c>
      <c r="O443" s="36"/>
      <c r="P443" s="49" t="s">
        <v>76</v>
      </c>
      <c r="Q443" s="49" t="s">
        <v>79</v>
      </c>
      <c r="R443" s="56">
        <f>INDEX(Saturations!$G$2:$U$136,MATCH(LEFT(P$1,2)&amp;P443&amp;Q443,Saturations!$A$2:$A$136,0),MATCH(R435,Saturations!$G$1:$U$1,0))</f>
        <v>0.16480525362860432</v>
      </c>
      <c r="S443" s="57">
        <f>INDEX(Usage!$G$2:$V$136,MATCH(LEFT(P$1,2)&amp;P443&amp;Q443,Usage!$A$2:$A$136,0),MATCH(R435,Usage!$G$1:$V$1,0))/1000000</f>
        <v>0.16021716975409253</v>
      </c>
      <c r="T443" s="36"/>
      <c r="U443" s="49" t="s">
        <v>76</v>
      </c>
      <c r="V443" s="49" t="s">
        <v>79</v>
      </c>
      <c r="W443" s="56">
        <f>INDEX(Saturations!$G$2:$U$136,MATCH(LEFT(U$1,2)&amp;U443&amp;V443,Saturations!$A$2:$A$136,0),MATCH(W435,Saturations!$G$1:$U$1,0))</f>
        <v>0</v>
      </c>
      <c r="X443" s="57">
        <f>INDEX(Usage!$G$2:$V$136,MATCH(LEFT(U$1,2)&amp;U443&amp;V443,Usage!$A$2:$A$136,0),MATCH(W435,Usage!$G$1:$V$1,0))/1000000</f>
        <v>0</v>
      </c>
      <c r="Y443" s="36"/>
    </row>
    <row r="444" spans="1:25" x14ac:dyDescent="0.25">
      <c r="A444" s="49" t="s">
        <v>76</v>
      </c>
      <c r="B444" s="49" t="s">
        <v>80</v>
      </c>
      <c r="C444" s="56">
        <f>INDEX(Saturations!$G$2:$U$136,MATCH(LEFT(A$1,2)&amp;A444&amp;B444,Saturations!$A$2:$A$136,0),MATCH(C435,Saturations!$G$1:$U$1,0))</f>
        <v>1.9135809362286798E-2</v>
      </c>
      <c r="D444" s="57">
        <f>INDEX(Usage!$G$2:$V$136,MATCH(LEFT(A$1,2)&amp;A444&amp;B444,Usage!$A$2:$A$136,0),MATCH(C435,Usage!$G$1:$V$1,0))/1000000</f>
        <v>5.2956324284905473E-2</v>
      </c>
      <c r="E444" s="36"/>
      <c r="F444" s="49" t="s">
        <v>76</v>
      </c>
      <c r="G444" s="49" t="s">
        <v>80</v>
      </c>
      <c r="H444" s="56">
        <f>INDEX(Saturations!$G$2:$U$136,MATCH(LEFT(F$1,2)&amp;F444&amp;G444,Saturations!$A$2:$A$136,0),MATCH(H435,Saturations!$G$1:$U$1,0))</f>
        <v>0</v>
      </c>
      <c r="I444" s="57">
        <f>INDEX(Usage!$G$2:$V$136,MATCH(LEFT(F$1,2)&amp;F444&amp;G444,Usage!$A$2:$A$136,0),MATCH(H435,Usage!$G$1:$V$1,0))/1000000</f>
        <v>0</v>
      </c>
      <c r="J444" s="36"/>
      <c r="K444" s="49" t="s">
        <v>76</v>
      </c>
      <c r="L444" s="49" t="s">
        <v>80</v>
      </c>
      <c r="M444" s="56">
        <f>INDEX(Saturations!$G$2:$U$136,MATCH(LEFT(K$1,2)&amp;K444&amp;L444,Saturations!$A$2:$A$136,0),MATCH(M435,Saturations!$G$1:$U$1,0))</f>
        <v>1.9135809362286798E-2</v>
      </c>
      <c r="N444" s="57">
        <f>INDEX(Usage!$G$2:$V$136,MATCH(LEFT(K$1,2)&amp;K444&amp;L444,Usage!$A$2:$A$136,0),MATCH(M435,Usage!$G$1:$V$1,0))/1000000</f>
        <v>7.1406659389331483E-3</v>
      </c>
      <c r="O444" s="36"/>
      <c r="P444" s="49" t="s">
        <v>76</v>
      </c>
      <c r="Q444" s="49" t="s">
        <v>80</v>
      </c>
      <c r="R444" s="56">
        <f>INDEX(Saturations!$G$2:$U$136,MATCH(LEFT(P$1,2)&amp;P444&amp;Q444,Saturations!$A$2:$A$136,0),MATCH(R435,Saturations!$G$1:$U$1,0))</f>
        <v>1.9135809362286798E-2</v>
      </c>
      <c r="S444" s="57">
        <f>INDEX(Usage!$G$2:$V$136,MATCH(LEFT(P$1,2)&amp;P444&amp;Q444,Usage!$A$2:$A$136,0),MATCH(R435,Usage!$G$1:$V$1,0))/1000000</f>
        <v>1.8600550520490658E-2</v>
      </c>
      <c r="T444" s="36"/>
      <c r="U444" s="49" t="s">
        <v>76</v>
      </c>
      <c r="V444" s="49" t="s">
        <v>80</v>
      </c>
      <c r="W444" s="56">
        <f>INDEX(Saturations!$G$2:$U$136,MATCH(LEFT(U$1,2)&amp;U444&amp;V444,Saturations!$A$2:$A$136,0),MATCH(W435,Saturations!$G$1:$U$1,0))</f>
        <v>0</v>
      </c>
      <c r="X444" s="57">
        <f>INDEX(Usage!$G$2:$V$136,MATCH(LEFT(U$1,2)&amp;U444&amp;V444,Usage!$A$2:$A$136,0),MATCH(W435,Usage!$G$1:$V$1,0))/1000000</f>
        <v>0</v>
      </c>
      <c r="Y444" s="36"/>
    </row>
    <row r="445" spans="1:25" x14ac:dyDescent="0.25">
      <c r="A445" s="49" t="s">
        <v>76</v>
      </c>
      <c r="B445" s="49" t="s">
        <v>81</v>
      </c>
      <c r="C445" s="56">
        <f>INDEX(Saturations!$G$2:$U$136,MATCH(LEFT(A$1,2)&amp;A445&amp;B445,Saturations!$A$2:$A$136,0),MATCH(C435,Saturations!$G$1:$U$1,0))</f>
        <v>0</v>
      </c>
      <c r="D445" s="57">
        <f>INDEX(Usage!$G$2:$V$136,MATCH(LEFT(A$1,2)&amp;A445&amp;B445,Usage!$A$2:$A$136,0),MATCH(C435,Usage!$G$1:$V$1,0))/1000000</f>
        <v>0</v>
      </c>
      <c r="E445" s="36"/>
      <c r="F445" s="49" t="s">
        <v>76</v>
      </c>
      <c r="G445" s="49" t="s">
        <v>81</v>
      </c>
      <c r="H445" s="56">
        <f>INDEX(Saturations!$G$2:$U$136,MATCH(LEFT(F$1,2)&amp;F445&amp;G445,Saturations!$A$2:$A$136,0),MATCH(H435,Saturations!$G$1:$U$1,0))</f>
        <v>0</v>
      </c>
      <c r="I445" s="57">
        <f>INDEX(Usage!$G$2:$V$136,MATCH(LEFT(F$1,2)&amp;F445&amp;G445,Usage!$A$2:$A$136,0),MATCH(H435,Usage!$G$1:$V$1,0))/1000000</f>
        <v>0</v>
      </c>
      <c r="J445" s="36"/>
      <c r="K445" s="49" t="s">
        <v>76</v>
      </c>
      <c r="L445" s="49" t="s">
        <v>81</v>
      </c>
      <c r="M445" s="56">
        <f>INDEX(Saturations!$G$2:$U$136,MATCH(LEFT(K$1,2)&amp;K445&amp;L445,Saturations!$A$2:$A$136,0),MATCH(M435,Saturations!$G$1:$U$1,0))</f>
        <v>0</v>
      </c>
      <c r="N445" s="57">
        <f>INDEX(Usage!$G$2:$V$136,MATCH(LEFT(K$1,2)&amp;K445&amp;L445,Usage!$A$2:$A$136,0),MATCH(M435,Usage!$G$1:$V$1,0))/1000000</f>
        <v>0</v>
      </c>
      <c r="O445" s="36"/>
      <c r="P445" s="49" t="s">
        <v>76</v>
      </c>
      <c r="Q445" s="49" t="s">
        <v>81</v>
      </c>
      <c r="R445" s="56">
        <f>INDEX(Saturations!$G$2:$U$136,MATCH(LEFT(P$1,2)&amp;P445&amp;Q445,Saturations!$A$2:$A$136,0),MATCH(R435,Saturations!$G$1:$U$1,0))</f>
        <v>0</v>
      </c>
      <c r="S445" s="57">
        <f>INDEX(Usage!$G$2:$V$136,MATCH(LEFT(P$1,2)&amp;P445&amp;Q445,Usage!$A$2:$A$136,0),MATCH(R435,Usage!$G$1:$V$1,0))/1000000</f>
        <v>0</v>
      </c>
      <c r="T445" s="36"/>
      <c r="U445" s="49" t="s">
        <v>76</v>
      </c>
      <c r="V445" s="49" t="s">
        <v>81</v>
      </c>
      <c r="W445" s="56">
        <f>INDEX(Saturations!$G$2:$U$136,MATCH(LEFT(U$1,2)&amp;U445&amp;V445,Saturations!$A$2:$A$136,0),MATCH(W435,Saturations!$G$1:$U$1,0))</f>
        <v>0</v>
      </c>
      <c r="X445" s="57">
        <f>INDEX(Usage!$G$2:$V$136,MATCH(LEFT(U$1,2)&amp;U445&amp;V445,Usage!$A$2:$A$136,0),MATCH(W435,Usage!$G$1:$V$1,0))/1000000</f>
        <v>0</v>
      </c>
      <c r="Y445" s="36"/>
    </row>
    <row r="446" spans="1:25" x14ac:dyDescent="0.25">
      <c r="A446" s="49" t="s">
        <v>119</v>
      </c>
      <c r="B446" s="49" t="s">
        <v>82</v>
      </c>
      <c r="C446" s="56">
        <f>INDEX(Saturations!$G$2:$U$136,MATCH(LEFT(A$1,2)&amp;A446&amp;B446,Saturations!$A$2:$A$136,0),MATCH(C435,Saturations!$G$1:$U$1,0))</f>
        <v>6.2159637458538225E-2</v>
      </c>
      <c r="D446" s="57">
        <f>INDEX(Usage!$G$2:$V$136,MATCH(LEFT(A$1,2)&amp;A446&amp;B446,Usage!$A$2:$A$136,0),MATCH(C435,Usage!$G$1:$V$1,0))/1000000</f>
        <v>0.27592171898768841</v>
      </c>
      <c r="E446" s="36"/>
      <c r="F446" s="49" t="s">
        <v>119</v>
      </c>
      <c r="G446" s="49" t="s">
        <v>82</v>
      </c>
      <c r="H446" s="56">
        <f>INDEX(Saturations!$G$2:$U$136,MATCH(LEFT(F$1,2)&amp;F446&amp;G446,Saturations!$A$2:$A$136,0),MATCH(H435,Saturations!$G$1:$U$1,0))</f>
        <v>0</v>
      </c>
      <c r="I446" s="57">
        <f>INDEX(Usage!$G$2:$V$136,MATCH(LEFT(F$1,2)&amp;F446&amp;G446,Usage!$A$2:$A$136,0),MATCH(H435,Usage!$G$1:$V$1,0))/1000000</f>
        <v>0</v>
      </c>
      <c r="J446" s="36"/>
      <c r="K446" s="49" t="s">
        <v>119</v>
      </c>
      <c r="L446" s="49" t="s">
        <v>82</v>
      </c>
      <c r="M446" s="56">
        <f>INDEX(Saturations!$G$2:$U$136,MATCH(LEFT(K$1,2)&amp;K446&amp;L446,Saturations!$A$2:$A$136,0),MATCH(M435,Saturations!$G$1:$U$1,0))</f>
        <v>6.2159637458538225E-2</v>
      </c>
      <c r="N446" s="57">
        <f>INDEX(Usage!$G$2:$V$136,MATCH(LEFT(K$1,2)&amp;K446&amp;L446,Usage!$A$2:$A$136,0),MATCH(M435,Usage!$G$1:$V$1,0))/1000000</f>
        <v>1.2056902826334016E-2</v>
      </c>
      <c r="O446" s="36"/>
      <c r="P446" s="49" t="s">
        <v>119</v>
      </c>
      <c r="Q446" s="49" t="s">
        <v>82</v>
      </c>
      <c r="R446" s="56">
        <f>INDEX(Saturations!$G$2:$U$136,MATCH(LEFT(P$1,2)&amp;P446&amp;Q446,Saturations!$A$2:$A$136,0),MATCH(R435,Saturations!$G$1:$U$1,0))</f>
        <v>6.2159637458538225E-2</v>
      </c>
      <c r="S446" s="57">
        <f>INDEX(Usage!$G$2:$V$136,MATCH(LEFT(P$1,2)&amp;P446&amp;Q446,Usage!$A$2:$A$136,0),MATCH(R435,Usage!$G$1:$V$1,0))/1000000</f>
        <v>3.0066678488032773E-2</v>
      </c>
      <c r="T446" s="36"/>
      <c r="U446" s="49" t="s">
        <v>119</v>
      </c>
      <c r="V446" s="49" t="s">
        <v>82</v>
      </c>
      <c r="W446" s="56">
        <f>INDEX(Saturations!$G$2:$U$136,MATCH(LEFT(U$1,2)&amp;U446&amp;V446,Saturations!$A$2:$A$136,0),MATCH(W435,Saturations!$G$1:$U$1,0))</f>
        <v>0</v>
      </c>
      <c r="X446" s="57">
        <f>INDEX(Usage!$G$2:$V$136,MATCH(LEFT(U$1,2)&amp;U446&amp;V446,Usage!$A$2:$A$136,0),MATCH(W435,Usage!$G$1:$V$1,0))/1000000</f>
        <v>0</v>
      </c>
      <c r="Y446" s="36"/>
    </row>
    <row r="447" spans="1:25" x14ac:dyDescent="0.25">
      <c r="A447" s="49" t="s">
        <v>119</v>
      </c>
      <c r="B447" s="49" t="s">
        <v>83</v>
      </c>
      <c r="C447" s="56">
        <f>INDEX(Saturations!$G$2:$U$136,MATCH(LEFT(A$1,2)&amp;A447&amp;B447,Saturations!$A$2:$A$136,0),MATCH(C435,Saturations!$G$1:$U$1,0))</f>
        <v>9.6886191762878375E-3</v>
      </c>
      <c r="D447" s="57">
        <f>INDEX(Usage!$G$2:$V$136,MATCH(LEFT(A$1,2)&amp;A447&amp;B447,Usage!$A$2:$A$136,0),MATCH(C435,Usage!$G$1:$V$1,0))/1000000</f>
        <v>4.0959061861317779E-2</v>
      </c>
      <c r="E447" s="36"/>
      <c r="F447" s="49" t="s">
        <v>119</v>
      </c>
      <c r="G447" s="49" t="s">
        <v>83</v>
      </c>
      <c r="H447" s="56">
        <f>INDEX(Saturations!$G$2:$U$136,MATCH(LEFT(F$1,2)&amp;F447&amp;G447,Saturations!$A$2:$A$136,0),MATCH(H435,Saturations!$G$1:$U$1,0))</f>
        <v>0</v>
      </c>
      <c r="I447" s="57">
        <f>INDEX(Usage!$G$2:$V$136,MATCH(LEFT(F$1,2)&amp;F447&amp;G447,Usage!$A$2:$A$136,0),MATCH(H435,Usage!$G$1:$V$1,0))/1000000</f>
        <v>0</v>
      </c>
      <c r="J447" s="36"/>
      <c r="K447" s="49" t="s">
        <v>119</v>
      </c>
      <c r="L447" s="49" t="s">
        <v>83</v>
      </c>
      <c r="M447" s="56">
        <f>INDEX(Saturations!$G$2:$U$136,MATCH(LEFT(K$1,2)&amp;K447&amp;L447,Saturations!$A$2:$A$136,0),MATCH(M435,Saturations!$G$1:$U$1,0))</f>
        <v>9.6886191762878375E-3</v>
      </c>
      <c r="N447" s="57">
        <f>INDEX(Usage!$G$2:$V$136,MATCH(LEFT(K$1,2)&amp;K447&amp;L447,Usage!$A$2:$A$136,0),MATCH(M435,Usage!$G$1:$V$1,0))/1000000</f>
        <v>1.7897809223990356E-3</v>
      </c>
      <c r="O447" s="36"/>
      <c r="P447" s="49" t="s">
        <v>119</v>
      </c>
      <c r="Q447" s="49" t="s">
        <v>83</v>
      </c>
      <c r="R447" s="56">
        <f>INDEX(Saturations!$G$2:$U$136,MATCH(LEFT(P$1,2)&amp;P447&amp;Q447,Saturations!$A$2:$A$136,0),MATCH(R435,Saturations!$G$1:$U$1,0))</f>
        <v>9.6886191762878375E-3</v>
      </c>
      <c r="S447" s="57">
        <f>INDEX(Usage!$G$2:$V$136,MATCH(LEFT(P$1,2)&amp;P447&amp;Q447,Usage!$A$2:$A$136,0),MATCH(R435,Usage!$G$1:$V$1,0))/1000000</f>
        <v>4.4632330817373474E-3</v>
      </c>
      <c r="T447" s="36"/>
      <c r="U447" s="49" t="s">
        <v>119</v>
      </c>
      <c r="V447" s="49" t="s">
        <v>83</v>
      </c>
      <c r="W447" s="56">
        <f>INDEX(Saturations!$G$2:$U$136,MATCH(LEFT(U$1,2)&amp;U447&amp;V447,Saturations!$A$2:$A$136,0),MATCH(W435,Saturations!$G$1:$U$1,0))</f>
        <v>0</v>
      </c>
      <c r="X447" s="57">
        <f>INDEX(Usage!$G$2:$V$136,MATCH(LEFT(U$1,2)&amp;U447&amp;V447,Usage!$A$2:$A$136,0),MATCH(W435,Usage!$G$1:$V$1,0))/1000000</f>
        <v>0</v>
      </c>
      <c r="Y447" s="36"/>
    </row>
    <row r="448" spans="1:25" x14ac:dyDescent="0.25">
      <c r="A448" s="49" t="s">
        <v>119</v>
      </c>
      <c r="B448" s="49" t="s">
        <v>80</v>
      </c>
      <c r="C448" s="56">
        <f>INDEX(Saturations!$G$2:$U$136,MATCH(LEFT(A$1,2)&amp;A448&amp;B448,Saturations!$A$2:$A$136,0),MATCH(C435,Saturations!$G$1:$U$1,0))</f>
        <v>1.9135809362286798E-2</v>
      </c>
      <c r="D448" s="57">
        <f>INDEX(Usage!$G$2:$V$136,MATCH(LEFT(A$1,2)&amp;A448&amp;B448,Usage!$A$2:$A$136,0),MATCH(C435,Usage!$G$1:$V$1,0))/1000000</f>
        <v>6.8971210990866866E-2</v>
      </c>
      <c r="E448" s="36"/>
      <c r="F448" s="49" t="s">
        <v>119</v>
      </c>
      <c r="G448" s="49" t="s">
        <v>80</v>
      </c>
      <c r="H448" s="56">
        <f>INDEX(Saturations!$G$2:$U$136,MATCH(LEFT(F$1,2)&amp;F448&amp;G448,Saturations!$A$2:$A$136,0),MATCH(H435,Saturations!$G$1:$U$1,0))</f>
        <v>0</v>
      </c>
      <c r="I448" s="57">
        <f>INDEX(Usage!$G$2:$V$136,MATCH(LEFT(F$1,2)&amp;F448&amp;G448,Usage!$A$2:$A$136,0),MATCH(H435,Usage!$G$1:$V$1,0))/1000000</f>
        <v>0</v>
      </c>
      <c r="J448" s="36"/>
      <c r="K448" s="49" t="s">
        <v>119</v>
      </c>
      <c r="L448" s="49" t="s">
        <v>80</v>
      </c>
      <c r="M448" s="56">
        <f>INDEX(Saturations!$G$2:$U$136,MATCH(LEFT(K$1,2)&amp;K448&amp;L448,Saturations!$A$2:$A$136,0),MATCH(M435,Saturations!$G$1:$U$1,0))</f>
        <v>1.9135809362286798E-2</v>
      </c>
      <c r="N448" s="57">
        <f>INDEX(Usage!$G$2:$V$136,MATCH(LEFT(K$1,2)&amp;K448&amp;L448,Usage!$A$2:$A$136,0),MATCH(M435,Usage!$G$1:$V$1,0))/1000000</f>
        <v>3.3724945119796368E-3</v>
      </c>
      <c r="O448" s="36"/>
      <c r="P448" s="49" t="s">
        <v>119</v>
      </c>
      <c r="Q448" s="49" t="s">
        <v>80</v>
      </c>
      <c r="R448" s="56">
        <f>INDEX(Saturations!$G$2:$U$136,MATCH(LEFT(P$1,2)&amp;P448&amp;Q448,Saturations!$A$2:$A$136,0),MATCH(R435,Saturations!$G$1:$U$1,0))</f>
        <v>1.9135809362286798E-2</v>
      </c>
      <c r="S448" s="57">
        <f>INDEX(Usage!$G$2:$V$136,MATCH(LEFT(P$1,2)&amp;P448&amp;Q448,Usage!$A$2:$A$136,0),MATCH(R435,Usage!$G$1:$V$1,0))/1000000</f>
        <v>8.515859999518826E-3</v>
      </c>
      <c r="T448" s="36"/>
      <c r="U448" s="49" t="s">
        <v>119</v>
      </c>
      <c r="V448" s="49" t="s">
        <v>80</v>
      </c>
      <c r="W448" s="56">
        <f>INDEX(Saturations!$G$2:$U$136,MATCH(LEFT(U$1,2)&amp;U448&amp;V448,Saturations!$A$2:$A$136,0),MATCH(W435,Saturations!$G$1:$U$1,0))</f>
        <v>0</v>
      </c>
      <c r="X448" s="57">
        <f>INDEX(Usage!$G$2:$V$136,MATCH(LEFT(U$1,2)&amp;U448&amp;V448,Usage!$A$2:$A$136,0),MATCH(W435,Usage!$G$1:$V$1,0))/1000000</f>
        <v>0</v>
      </c>
      <c r="Y448" s="36"/>
    </row>
    <row r="449" spans="1:25" x14ac:dyDescent="0.25">
      <c r="A449" s="49" t="s">
        <v>119</v>
      </c>
      <c r="B449" s="49" t="s">
        <v>81</v>
      </c>
      <c r="C449" s="56">
        <f>INDEX(Saturations!$G$2:$U$136,MATCH(LEFT(A$1,2)&amp;A449&amp;B449,Saturations!$A$2:$A$136,0),MATCH(C435,Saturations!$G$1:$U$1,0))</f>
        <v>0</v>
      </c>
      <c r="D449" s="57">
        <f>INDEX(Usage!$G$2:$V$136,MATCH(LEFT(A$1,2)&amp;A449&amp;B449,Usage!$A$2:$A$136,0),MATCH(C435,Usage!$G$1:$V$1,0))/1000000</f>
        <v>0</v>
      </c>
      <c r="E449" s="36"/>
      <c r="F449" s="49" t="s">
        <v>119</v>
      </c>
      <c r="G449" s="49" t="s">
        <v>81</v>
      </c>
      <c r="H449" s="56">
        <f>INDEX(Saturations!$G$2:$U$136,MATCH(LEFT(F$1,2)&amp;F449&amp;G449,Saturations!$A$2:$A$136,0),MATCH(H435,Saturations!$G$1:$U$1,0))</f>
        <v>0</v>
      </c>
      <c r="I449" s="57">
        <f>INDEX(Usage!$G$2:$V$136,MATCH(LEFT(F$1,2)&amp;F449&amp;G449,Usage!$A$2:$A$136,0),MATCH(H435,Usage!$G$1:$V$1,0))/1000000</f>
        <v>0</v>
      </c>
      <c r="J449" s="36"/>
      <c r="K449" s="49" t="s">
        <v>119</v>
      </c>
      <c r="L449" s="49" t="s">
        <v>81</v>
      </c>
      <c r="M449" s="56">
        <f>INDEX(Saturations!$G$2:$U$136,MATCH(LEFT(K$1,2)&amp;K449&amp;L449,Saturations!$A$2:$A$136,0),MATCH(M435,Saturations!$G$1:$U$1,0))</f>
        <v>0</v>
      </c>
      <c r="N449" s="57">
        <f>INDEX(Usage!$G$2:$V$136,MATCH(LEFT(K$1,2)&amp;K449&amp;L449,Usage!$A$2:$A$136,0),MATCH(M435,Usage!$G$1:$V$1,0))/1000000</f>
        <v>0</v>
      </c>
      <c r="O449" s="36"/>
      <c r="P449" s="49" t="s">
        <v>119</v>
      </c>
      <c r="Q449" s="49" t="s">
        <v>81</v>
      </c>
      <c r="R449" s="56">
        <f>INDEX(Saturations!$G$2:$U$136,MATCH(LEFT(P$1,2)&amp;P449&amp;Q449,Saturations!$A$2:$A$136,0),MATCH(R435,Saturations!$G$1:$U$1,0))</f>
        <v>0</v>
      </c>
      <c r="S449" s="57">
        <f>INDEX(Usage!$G$2:$V$136,MATCH(LEFT(P$1,2)&amp;P449&amp;Q449,Usage!$A$2:$A$136,0),MATCH(R435,Usage!$G$1:$V$1,0))/1000000</f>
        <v>0</v>
      </c>
      <c r="T449" s="36"/>
      <c r="U449" s="49" t="s">
        <v>119</v>
      </c>
      <c r="V449" s="49" t="s">
        <v>81</v>
      </c>
      <c r="W449" s="56">
        <f>INDEX(Saturations!$G$2:$U$136,MATCH(LEFT(U$1,2)&amp;U449&amp;V449,Saturations!$A$2:$A$136,0),MATCH(W435,Saturations!$G$1:$U$1,0))</f>
        <v>0</v>
      </c>
      <c r="X449" s="57">
        <f>INDEX(Usage!$G$2:$V$136,MATCH(LEFT(U$1,2)&amp;U449&amp;V449,Usage!$A$2:$A$136,0),MATCH(W435,Usage!$G$1:$V$1,0))/1000000</f>
        <v>0</v>
      </c>
      <c r="Y449" s="36"/>
    </row>
    <row r="450" spans="1:25" x14ac:dyDescent="0.25">
      <c r="A450" s="49" t="s">
        <v>84</v>
      </c>
      <c r="B450" s="49" t="s">
        <v>84</v>
      </c>
      <c r="C450" s="56">
        <f>INDEX(Saturations!$G$2:$U$136,MATCH(LEFT(A$1,2)&amp;A450&amp;B450,Saturations!$A$2:$A$136,0),MATCH(C435,Saturations!$G$1:$U$1,0))</f>
        <v>1</v>
      </c>
      <c r="D450" s="57">
        <f>INDEX(Usage!$G$2:$V$136,MATCH(LEFT(A$1,2)&amp;A450&amp;B450,Usage!$A$2:$A$136,0),MATCH(C435,Usage!$G$1:$V$1,0))/1000000</f>
        <v>1.2170332473010044</v>
      </c>
      <c r="E450" s="36"/>
      <c r="F450" s="49" t="s">
        <v>84</v>
      </c>
      <c r="G450" s="49" t="s">
        <v>84</v>
      </c>
      <c r="H450" s="56">
        <f>INDEX(Saturations!$G$2:$U$136,MATCH(LEFT(F$1,2)&amp;F450&amp;G450,Saturations!$A$2:$A$136,0),MATCH(H435,Saturations!$G$1:$U$1,0))</f>
        <v>0</v>
      </c>
      <c r="I450" s="57">
        <f>INDEX(Usage!$G$2:$V$136,MATCH(LEFT(F$1,2)&amp;F450&amp;G450,Usage!$A$2:$A$136,0),MATCH(H435,Usage!$G$1:$V$1,0))/1000000</f>
        <v>0</v>
      </c>
      <c r="J450" s="36"/>
      <c r="K450" s="49" t="s">
        <v>84</v>
      </c>
      <c r="L450" s="49" t="s">
        <v>84</v>
      </c>
      <c r="M450" s="56">
        <f>INDEX(Saturations!$G$2:$U$136,MATCH(LEFT(K$1,2)&amp;K450&amp;L450,Saturations!$A$2:$A$136,0),MATCH(M435,Saturations!$G$1:$U$1,0))</f>
        <v>1</v>
      </c>
      <c r="N450" s="57">
        <f>INDEX(Usage!$G$2:$V$136,MATCH(LEFT(K$1,2)&amp;K450&amp;L450,Usage!$A$2:$A$136,0),MATCH(M435,Usage!$G$1:$V$1,0))/1000000</f>
        <v>0.17923235601620369</v>
      </c>
      <c r="O450" s="36"/>
      <c r="P450" s="49" t="s">
        <v>84</v>
      </c>
      <c r="Q450" s="49" t="s">
        <v>84</v>
      </c>
      <c r="R450" s="56">
        <f>INDEX(Saturations!$G$2:$U$136,MATCH(LEFT(P$1,2)&amp;P450&amp;Q450,Saturations!$A$2:$A$136,0),MATCH(R435,Saturations!$G$1:$U$1,0))</f>
        <v>1</v>
      </c>
      <c r="S450" s="57">
        <f>INDEX(Usage!$G$2:$V$136,MATCH(LEFT(P$1,2)&amp;P450&amp;Q450,Usage!$A$2:$A$136,0),MATCH(R435,Usage!$G$1:$V$1,0))/1000000</f>
        <v>0.45809897248476478</v>
      </c>
      <c r="T450" s="36"/>
      <c r="U450" s="49" t="s">
        <v>84</v>
      </c>
      <c r="V450" s="49" t="s">
        <v>84</v>
      </c>
      <c r="W450" s="56">
        <f>INDEX(Saturations!$G$2:$U$136,MATCH(LEFT(U$1,2)&amp;U450&amp;V450,Saturations!$A$2:$A$136,0),MATCH(W435,Saturations!$G$1:$U$1,0))</f>
        <v>0</v>
      </c>
      <c r="X450" s="57">
        <f>INDEX(Usage!$G$2:$V$136,MATCH(LEFT(U$1,2)&amp;U450&amp;V450,Usage!$A$2:$A$136,0),MATCH(W435,Usage!$G$1:$V$1,0))/1000000</f>
        <v>0</v>
      </c>
      <c r="Y450" s="36"/>
    </row>
    <row r="451" spans="1:25" x14ac:dyDescent="0.25">
      <c r="A451" s="49" t="s">
        <v>85</v>
      </c>
      <c r="B451" s="49" t="s">
        <v>86</v>
      </c>
      <c r="C451" s="56">
        <f>INDEX(Saturations!$G$2:$U$136,MATCH(LEFT(A$1,2)&amp;A451&amp;B451,Saturations!$A$2:$A$136,0),MATCH(C435,Saturations!$G$1:$U$1,0))</f>
        <v>1</v>
      </c>
      <c r="D451" s="57">
        <f>INDEX(Usage!$G$2:$V$136,MATCH(LEFT(A$1,2)&amp;A451&amp;B451,Usage!$A$2:$A$136,0),MATCH(C435,Usage!$G$1:$V$1,0))/1000000</f>
        <v>0.10922538232932237</v>
      </c>
      <c r="E451" s="36"/>
      <c r="F451" s="49" t="s">
        <v>85</v>
      </c>
      <c r="G451" s="49" t="s">
        <v>86</v>
      </c>
      <c r="H451" s="56">
        <f>INDEX(Saturations!$G$2:$U$136,MATCH(LEFT(F$1,2)&amp;F451&amp;G451,Saturations!$A$2:$A$136,0),MATCH(H435,Saturations!$G$1:$U$1,0))</f>
        <v>1</v>
      </c>
      <c r="I451" s="57">
        <f>INDEX(Usage!$G$2:$V$136,MATCH(LEFT(F$1,2)&amp;F451&amp;G451,Usage!$A$2:$A$136,0),MATCH(H435,Usage!$G$1:$V$1,0))/1000000</f>
        <v>2.3722389070192799E-2</v>
      </c>
      <c r="J451" s="36"/>
      <c r="K451" s="49" t="s">
        <v>85</v>
      </c>
      <c r="L451" s="49" t="s">
        <v>86</v>
      </c>
      <c r="M451" s="56">
        <f>INDEX(Saturations!$G$2:$U$136,MATCH(LEFT(K$1,2)&amp;K451&amp;L451,Saturations!$A$2:$A$136,0),MATCH(M435,Saturations!$G$1:$U$1,0))</f>
        <v>1</v>
      </c>
      <c r="N451" s="57">
        <f>INDEX(Usage!$G$2:$V$136,MATCH(LEFT(K$1,2)&amp;K451&amp;L451,Usage!$A$2:$A$136,0),MATCH(M435,Usage!$G$1:$V$1,0))/1000000</f>
        <v>1.2880742631429401E-2</v>
      </c>
      <c r="O451" s="36"/>
      <c r="P451" s="49" t="s">
        <v>85</v>
      </c>
      <c r="Q451" s="49" t="s">
        <v>86</v>
      </c>
      <c r="R451" s="56">
        <f>INDEX(Saturations!$G$2:$U$136,MATCH(LEFT(P$1,2)&amp;P451&amp;Q451,Saturations!$A$2:$A$136,0),MATCH(R435,Saturations!$G$1:$U$1,0))</f>
        <v>1</v>
      </c>
      <c r="S451" s="57">
        <f>INDEX(Usage!$G$2:$V$136,MATCH(LEFT(P$1,2)&amp;P451&amp;Q451,Usage!$A$2:$A$136,0),MATCH(R435,Usage!$G$1:$V$1,0))/1000000</f>
        <v>3.515415588161025E-2</v>
      </c>
      <c r="T451" s="36"/>
      <c r="U451" s="49" t="s">
        <v>85</v>
      </c>
      <c r="V451" s="49" t="s">
        <v>86</v>
      </c>
      <c r="W451" s="56">
        <f>INDEX(Saturations!$G$2:$U$136,MATCH(LEFT(U$1,2)&amp;U451&amp;V451,Saturations!$A$2:$A$136,0),MATCH(W435,Saturations!$G$1:$U$1,0))</f>
        <v>1</v>
      </c>
      <c r="X451" s="57">
        <f>INDEX(Usage!$G$2:$V$136,MATCH(LEFT(U$1,2)&amp;U451&amp;V451,Usage!$A$2:$A$136,0),MATCH(W435,Usage!$G$1:$V$1,0))/1000000</f>
        <v>5.5728701531397827E-2</v>
      </c>
      <c r="Y451" s="36"/>
    </row>
    <row r="452" spans="1:25" x14ac:dyDescent="0.25">
      <c r="A452" s="49" t="s">
        <v>85</v>
      </c>
      <c r="B452" s="49" t="s">
        <v>87</v>
      </c>
      <c r="C452" s="56">
        <f>INDEX(Saturations!$G$2:$U$136,MATCH(LEFT(A$1,2)&amp;A452&amp;B452,Saturations!$A$2:$A$136,0),MATCH(C435,Saturations!$G$1:$U$1,0))</f>
        <v>1</v>
      </c>
      <c r="D452" s="57">
        <f>INDEX(Usage!$G$2:$V$136,MATCH(LEFT(A$1,2)&amp;A452&amp;B452,Usage!$A$2:$A$136,0),MATCH(C435,Usage!$G$1:$V$1,0))/1000000</f>
        <v>0.66309235141956924</v>
      </c>
      <c r="E452" s="36"/>
      <c r="F452" s="49" t="s">
        <v>85</v>
      </c>
      <c r="G452" s="49" t="s">
        <v>87</v>
      </c>
      <c r="H452" s="56">
        <f>INDEX(Saturations!$G$2:$U$136,MATCH(LEFT(F$1,2)&amp;F452&amp;G452,Saturations!$A$2:$A$136,0),MATCH(H435,Saturations!$G$1:$U$1,0))</f>
        <v>1</v>
      </c>
      <c r="I452" s="57">
        <f>INDEX(Usage!$G$2:$V$136,MATCH(LEFT(F$1,2)&amp;F452&amp;G452,Usage!$A$2:$A$136,0),MATCH(H435,Usage!$G$1:$V$1,0))/1000000</f>
        <v>0.14401537824254565</v>
      </c>
      <c r="J452" s="36"/>
      <c r="K452" s="49" t="s">
        <v>85</v>
      </c>
      <c r="L452" s="49" t="s">
        <v>87</v>
      </c>
      <c r="M452" s="56">
        <f>INDEX(Saturations!$G$2:$U$136,MATCH(LEFT(K$1,2)&amp;K452&amp;L452,Saturations!$A$2:$A$136,0),MATCH(M435,Saturations!$G$1:$U$1,0))</f>
        <v>1</v>
      </c>
      <c r="N452" s="57">
        <f>INDEX(Usage!$G$2:$V$136,MATCH(LEFT(K$1,2)&amp;K452&amp;L452,Usage!$A$2:$A$136,0),MATCH(M435,Usage!$G$1:$V$1,0))/1000000</f>
        <v>7.8197226115013327E-2</v>
      </c>
      <c r="O452" s="36"/>
      <c r="P452" s="49" t="s">
        <v>85</v>
      </c>
      <c r="Q452" s="49" t="s">
        <v>87</v>
      </c>
      <c r="R452" s="56">
        <f>INDEX(Saturations!$G$2:$U$136,MATCH(LEFT(P$1,2)&amp;P452&amp;Q452,Saturations!$A$2:$A$136,0),MATCH(R435,Saturations!$G$1:$U$1,0))</f>
        <v>1</v>
      </c>
      <c r="S452" s="57">
        <f>INDEX(Usage!$G$2:$V$136,MATCH(LEFT(P$1,2)&amp;P452&amp;Q452,Usage!$A$2:$A$136,0),MATCH(R435,Usage!$G$1:$V$1,0))/1000000</f>
        <v>0.21341607040957136</v>
      </c>
      <c r="T452" s="36"/>
      <c r="U452" s="49" t="s">
        <v>85</v>
      </c>
      <c r="V452" s="49" t="s">
        <v>87</v>
      </c>
      <c r="W452" s="56">
        <f>INDEX(Saturations!$G$2:$U$136,MATCH(LEFT(U$1,2)&amp;U452&amp;V452,Saturations!$A$2:$A$136,0),MATCH(W435,Saturations!$G$1:$U$1,0))</f>
        <v>1</v>
      </c>
      <c r="X452" s="57">
        <f>INDEX(Usage!$G$2:$V$136,MATCH(LEFT(U$1,2)&amp;U452&amp;V452,Usage!$A$2:$A$136,0),MATCH(W435,Usage!$G$1:$V$1,0))/1000000</f>
        <v>0.33832132194874937</v>
      </c>
      <c r="Y452" s="36"/>
    </row>
    <row r="453" spans="1:25" x14ac:dyDescent="0.25">
      <c r="A453" s="49" t="s">
        <v>85</v>
      </c>
      <c r="B453" s="49" t="s">
        <v>88</v>
      </c>
      <c r="C453" s="56">
        <f>INDEX(Saturations!$G$2:$U$136,MATCH(LEFT(A$1,2)&amp;A453&amp;B453,Saturations!$A$2:$A$136,0),MATCH(C435,Saturations!$G$1:$U$1,0))</f>
        <v>1</v>
      </c>
      <c r="D453" s="57">
        <f>INDEX(Usage!$G$2:$V$136,MATCH(LEFT(A$1,2)&amp;A453&amp;B453,Usage!$A$2:$A$136,0),MATCH(C435,Usage!$G$1:$V$1,0))/1000000</f>
        <v>0.35815394886596746</v>
      </c>
      <c r="E453" s="36"/>
      <c r="F453" s="49" t="s">
        <v>85</v>
      </c>
      <c r="G453" s="49" t="s">
        <v>88</v>
      </c>
      <c r="H453" s="56">
        <f>INDEX(Saturations!$G$2:$U$136,MATCH(LEFT(F$1,2)&amp;F453&amp;G453,Saturations!$A$2:$A$136,0),MATCH(H435,Saturations!$G$1:$U$1,0))</f>
        <v>1</v>
      </c>
      <c r="I453" s="57">
        <f>INDEX(Usage!$G$2:$V$136,MATCH(LEFT(F$1,2)&amp;F453&amp;G453,Usage!$A$2:$A$136,0),MATCH(H435,Usage!$G$1:$V$1,0))/1000000</f>
        <v>7.7786565181411416E-2</v>
      </c>
      <c r="J453" s="36"/>
      <c r="K453" s="49" t="s">
        <v>85</v>
      </c>
      <c r="L453" s="49" t="s">
        <v>88</v>
      </c>
      <c r="M453" s="56">
        <f>INDEX(Saturations!$G$2:$U$136,MATCH(LEFT(K$1,2)&amp;K453&amp;L453,Saturations!$A$2:$A$136,0),MATCH(M435,Saturations!$G$1:$U$1,0))</f>
        <v>1</v>
      </c>
      <c r="N453" s="57">
        <f>INDEX(Usage!$G$2:$V$136,MATCH(LEFT(K$1,2)&amp;K453&amp;L453,Usage!$A$2:$A$136,0),MATCH(M435,Usage!$G$1:$V$1,0))/1000000</f>
        <v>4.2236417391181579E-2</v>
      </c>
      <c r="O453" s="36"/>
      <c r="P453" s="49" t="s">
        <v>85</v>
      </c>
      <c r="Q453" s="49" t="s">
        <v>88</v>
      </c>
      <c r="R453" s="56">
        <f>INDEX(Saturations!$G$2:$U$136,MATCH(LEFT(P$1,2)&amp;P453&amp;Q453,Saturations!$A$2:$A$136,0),MATCH(R435,Saturations!$G$1:$U$1,0))</f>
        <v>1</v>
      </c>
      <c r="S453" s="57">
        <f>INDEX(Usage!$G$2:$V$136,MATCH(LEFT(P$1,2)&amp;P453&amp;Q453,Usage!$A$2:$A$136,0),MATCH(R435,Usage!$G$1:$V$1,0))/1000000</f>
        <v>0.11527173885358373</v>
      </c>
      <c r="T453" s="36"/>
      <c r="U453" s="49" t="s">
        <v>85</v>
      </c>
      <c r="V453" s="49" t="s">
        <v>88</v>
      </c>
      <c r="W453" s="56">
        <f>INDEX(Saturations!$G$2:$U$136,MATCH(LEFT(U$1,2)&amp;U453&amp;V453,Saturations!$A$2:$A$136,0),MATCH(W435,Saturations!$G$1:$U$1,0))</f>
        <v>1</v>
      </c>
      <c r="X453" s="57">
        <f>INDEX(Usage!$G$2:$V$136,MATCH(LEFT(U$1,2)&amp;U453&amp;V453,Usage!$A$2:$A$136,0),MATCH(W435,Usage!$G$1:$V$1,0))/1000000</f>
        <v>0.18273641248024047</v>
      </c>
      <c r="Y453" s="36"/>
    </row>
    <row r="454" spans="1:25" ht="15.45" customHeight="1" x14ac:dyDescent="0.25">
      <c r="A454" s="49" t="s">
        <v>89</v>
      </c>
      <c r="B454" s="49" t="s">
        <v>86</v>
      </c>
      <c r="C454" s="56">
        <f>INDEX(Saturations!$G$2:$U$136,MATCH(LEFT(A$1,2)&amp;A454&amp;B454,Saturations!$A$2:$A$136,0),MATCH(C435,Saturations!$G$1:$U$1,0))</f>
        <v>1</v>
      </c>
      <c r="D454" s="57">
        <f>INDEX(Usage!$G$2:$V$136,MATCH(LEFT(A$1,2)&amp;A454&amp;B454,Usage!$A$2:$A$136,0),MATCH(C435,Usage!$G$1:$V$1,0))/1000000</f>
        <v>9.7173024031429731E-2</v>
      </c>
      <c r="E454" s="36"/>
      <c r="F454" s="49" t="s">
        <v>89</v>
      </c>
      <c r="G454" s="49" t="s">
        <v>86</v>
      </c>
      <c r="H454" s="56">
        <f>INDEX(Saturations!$G$2:$U$136,MATCH(LEFT(F$1,2)&amp;F454&amp;G454,Saturations!$A$2:$A$136,0),MATCH(H435,Saturations!$G$1:$U$1,0))</f>
        <v>1</v>
      </c>
      <c r="I454" s="57">
        <f>INDEX(Usage!$G$2:$V$136,MATCH(LEFT(F$1,2)&amp;F454&amp;G454,Usage!$A$2:$A$136,0),MATCH(H435,Usage!$G$1:$V$1,0))/1000000</f>
        <v>2.5170905883355136E-2</v>
      </c>
      <c r="J454" s="36"/>
      <c r="K454" s="49" t="s">
        <v>89</v>
      </c>
      <c r="L454" s="49" t="s">
        <v>86</v>
      </c>
      <c r="M454" s="56">
        <f>INDEX(Saturations!$G$2:$U$136,MATCH(LEFT(K$1,2)&amp;K454&amp;L454,Saturations!$A$2:$A$136,0),MATCH(M435,Saturations!$G$1:$U$1,0))</f>
        <v>1</v>
      </c>
      <c r="N454" s="57">
        <f>INDEX(Usage!$G$2:$V$136,MATCH(LEFT(K$1,2)&amp;K454&amp;L454,Usage!$A$2:$A$136,0),MATCH(M435,Usage!$G$1:$V$1,0))/1000000</f>
        <v>1.3667255836842014E-2</v>
      </c>
      <c r="O454" s="36"/>
      <c r="P454" s="49" t="s">
        <v>89</v>
      </c>
      <c r="Q454" s="49" t="s">
        <v>86</v>
      </c>
      <c r="R454" s="56">
        <f>INDEX(Saturations!$G$2:$U$136,MATCH(LEFT(P$1,2)&amp;P454&amp;Q454,Saturations!$A$2:$A$136,0),MATCH(R435,Saturations!$G$1:$U$1,0))</f>
        <v>1</v>
      </c>
      <c r="S454" s="57">
        <f>INDEX(Usage!$G$2:$V$136,MATCH(LEFT(P$1,2)&amp;P454&amp;Q454,Usage!$A$2:$A$136,0),MATCH(R435,Usage!$G$1:$V$1,0))/1000000</f>
        <v>3.1275108051247162E-2</v>
      </c>
      <c r="T454" s="36"/>
      <c r="U454" s="49" t="s">
        <v>89</v>
      </c>
      <c r="V454" s="49" t="s">
        <v>86</v>
      </c>
      <c r="W454" s="56">
        <f>INDEX(Saturations!$G$2:$U$136,MATCH(LEFT(U$1,2)&amp;U454&amp;V454,Saturations!$A$2:$A$136,0),MATCH(W435,Saturations!$G$1:$U$1,0))</f>
        <v>1</v>
      </c>
      <c r="X454" s="57">
        <f>INDEX(Usage!$G$2:$V$136,MATCH(LEFT(U$1,2)&amp;U454&amp;V454,Usage!$A$2:$A$136,0),MATCH(W435,Usage!$G$1:$V$1,0))/1000000</f>
        <v>5.9131561205652376E-2</v>
      </c>
      <c r="Y454" s="36"/>
    </row>
    <row r="455" spans="1:25" x14ac:dyDescent="0.25">
      <c r="A455" s="49" t="s">
        <v>89</v>
      </c>
      <c r="B455" s="49" t="s">
        <v>90</v>
      </c>
      <c r="C455" s="56">
        <f>INDEX(Saturations!$G$2:$U$136,MATCH(LEFT(A$1,2)&amp;A455&amp;B455,Saturations!$A$2:$A$136,0),MATCH(C435,Saturations!$G$1:$U$1,0))</f>
        <v>1</v>
      </c>
      <c r="D455" s="57">
        <f>INDEX(Usage!$G$2:$V$136,MATCH(LEFT(A$1,2)&amp;A455&amp;B455,Usage!$A$2:$A$136,0),MATCH(C435,Usage!$G$1:$V$1,0))/1000000</f>
        <v>0.22724133224885315</v>
      </c>
      <c r="E455" s="36"/>
      <c r="F455" s="49" t="s">
        <v>89</v>
      </c>
      <c r="G455" s="49" t="s">
        <v>90</v>
      </c>
      <c r="H455" s="56">
        <f>INDEX(Saturations!$G$2:$U$136,MATCH(LEFT(F$1,2)&amp;F455&amp;G455,Saturations!$A$2:$A$136,0),MATCH(H435,Saturations!$G$1:$U$1,0))</f>
        <v>1</v>
      </c>
      <c r="I455" s="57">
        <f>INDEX(Usage!$G$2:$V$136,MATCH(LEFT(F$1,2)&amp;F455&amp;G455,Usage!$A$2:$A$136,0),MATCH(H435,Usage!$G$1:$V$1,0))/1000000</f>
        <v>5.8862737306539695E-2</v>
      </c>
      <c r="J455" s="36"/>
      <c r="K455" s="49" t="s">
        <v>89</v>
      </c>
      <c r="L455" s="49" t="s">
        <v>90</v>
      </c>
      <c r="M455" s="56">
        <f>INDEX(Saturations!$G$2:$U$136,MATCH(LEFT(K$1,2)&amp;K455&amp;L455,Saturations!$A$2:$A$136,0),MATCH(M435,Saturations!$G$1:$U$1,0))</f>
        <v>1</v>
      </c>
      <c r="N455" s="57">
        <f>INDEX(Usage!$G$2:$V$136,MATCH(LEFT(K$1,2)&amp;K455&amp;L455,Usage!$A$2:$A$136,0),MATCH(M435,Usage!$G$1:$V$1,0))/1000000</f>
        <v>3.196118938878921E-2</v>
      </c>
      <c r="O455" s="36"/>
      <c r="P455" s="49" t="s">
        <v>89</v>
      </c>
      <c r="Q455" s="49" t="s">
        <v>90</v>
      </c>
      <c r="R455" s="56">
        <f>INDEX(Saturations!$G$2:$U$136,MATCH(LEFT(P$1,2)&amp;P455&amp;Q455,Saturations!$A$2:$A$136,0),MATCH(R435,Saturations!$G$1:$U$1,0))</f>
        <v>1</v>
      </c>
      <c r="S455" s="57">
        <f>INDEX(Usage!$G$2:$V$136,MATCH(LEFT(P$1,2)&amp;P455&amp;Q455,Usage!$A$2:$A$136,0),MATCH(R435,Usage!$G$1:$V$1,0))/1000000</f>
        <v>7.3137553252367066E-2</v>
      </c>
      <c r="T455" s="36"/>
      <c r="U455" s="49" t="s">
        <v>89</v>
      </c>
      <c r="V455" s="49" t="s">
        <v>90</v>
      </c>
      <c r="W455" s="56">
        <f>INDEX(Saturations!$G$2:$U$136,MATCH(LEFT(U$1,2)&amp;U455&amp;V455,Saturations!$A$2:$A$136,0),MATCH(W435,Saturations!$G$1:$U$1,0))</f>
        <v>1</v>
      </c>
      <c r="X455" s="57">
        <f>INDEX(Usage!$G$2:$V$136,MATCH(LEFT(U$1,2)&amp;U455&amp;V455,Usage!$A$2:$A$136,0),MATCH(W435,Usage!$G$1:$V$1,0))/1000000</f>
        <v>0.13828050408291223</v>
      </c>
      <c r="Y455" s="36"/>
    </row>
    <row r="456" spans="1:25" x14ac:dyDescent="0.25">
      <c r="A456" s="49" t="s">
        <v>89</v>
      </c>
      <c r="B456" s="49" t="s">
        <v>88</v>
      </c>
      <c r="C456" s="56">
        <f>INDEX(Saturations!$G$2:$U$136,MATCH(LEFT(A$1,2)&amp;A456&amp;B456,Saturations!$A$2:$A$136,0),MATCH(C435,Saturations!$G$1:$U$1,0))</f>
        <v>1</v>
      </c>
      <c r="D456" s="57">
        <f>INDEX(Usage!$G$2:$V$136,MATCH(LEFT(A$1,2)&amp;A456&amp;B456,Usage!$A$2:$A$136,0),MATCH(C435,Usage!$G$1:$V$1,0))/1000000</f>
        <v>0.23847790252378889</v>
      </c>
      <c r="E456" s="36"/>
      <c r="F456" s="49" t="s">
        <v>89</v>
      </c>
      <c r="G456" s="49" t="s">
        <v>88</v>
      </c>
      <c r="H456" s="56">
        <f>INDEX(Saturations!$G$2:$U$136,MATCH(LEFT(F$1,2)&amp;F456&amp;G456,Saturations!$A$2:$A$136,0),MATCH(H435,Saturations!$G$1:$U$1,0))</f>
        <v>1</v>
      </c>
      <c r="I456" s="57">
        <f>INDEX(Usage!$G$2:$V$136,MATCH(LEFT(F$1,2)&amp;F456&amp;G456,Usage!$A$2:$A$136,0),MATCH(H435,Usage!$G$1:$V$1,0))/1000000</f>
        <v>6.1773366626366483E-2</v>
      </c>
      <c r="J456" s="36"/>
      <c r="K456" s="49" t="s">
        <v>89</v>
      </c>
      <c r="L456" s="49" t="s">
        <v>88</v>
      </c>
      <c r="M456" s="56">
        <f>INDEX(Saturations!$G$2:$U$136,MATCH(LEFT(K$1,2)&amp;K456&amp;L456,Saturations!$A$2:$A$136,0),MATCH(M435,Saturations!$G$1:$U$1,0))</f>
        <v>1</v>
      </c>
      <c r="N456" s="57">
        <f>INDEX(Usage!$G$2:$V$136,MATCH(LEFT(K$1,2)&amp;K456&amp;L456,Usage!$A$2:$A$136,0),MATCH(M435,Usage!$G$1:$V$1,0))/1000000</f>
        <v>3.3541597966241024E-2</v>
      </c>
      <c r="O456" s="36"/>
      <c r="P456" s="49" t="s">
        <v>89</v>
      </c>
      <c r="Q456" s="49" t="s">
        <v>88</v>
      </c>
      <c r="R456" s="56">
        <f>INDEX(Saturations!$G$2:$U$136,MATCH(LEFT(P$1,2)&amp;P456&amp;Q456,Saturations!$A$2:$A$136,0),MATCH(R435,Saturations!$G$1:$U$1,0))</f>
        <v>1</v>
      </c>
      <c r="S456" s="57">
        <f>INDEX(Usage!$G$2:$V$136,MATCH(LEFT(P$1,2)&amp;P456&amp;Q456,Usage!$A$2:$A$136,0),MATCH(R435,Usage!$G$1:$V$1,0))/1000000</f>
        <v>7.6754039957158529E-2</v>
      </c>
      <c r="T456" s="36"/>
      <c r="U456" s="49" t="s">
        <v>89</v>
      </c>
      <c r="V456" s="49" t="s">
        <v>88</v>
      </c>
      <c r="W456" s="56">
        <f>INDEX(Saturations!$G$2:$U$136,MATCH(LEFT(U$1,2)&amp;U456&amp;V456,Saturations!$A$2:$A$136,0),MATCH(W435,Saturations!$G$1:$U$1,0))</f>
        <v>1</v>
      </c>
      <c r="X456" s="57">
        <f>INDEX(Usage!$G$2:$V$136,MATCH(LEFT(U$1,2)&amp;U456&amp;V456,Usage!$A$2:$A$136,0),MATCH(W435,Usage!$G$1:$V$1,0))/1000000</f>
        <v>0.14511816247192219</v>
      </c>
      <c r="Y456" s="36"/>
    </row>
    <row r="457" spans="1:25" x14ac:dyDescent="0.25">
      <c r="A457" s="49" t="s">
        <v>93</v>
      </c>
      <c r="B457" s="49" t="s">
        <v>94</v>
      </c>
      <c r="C457" s="56">
        <f>INDEX(Saturations!$G$2:$U$136,MATCH(LEFT(A$1,2)&amp;A457&amp;B457,Saturations!$A$2:$A$136,0),MATCH(C435,Saturations!$G$1:$U$1,0))</f>
        <v>1</v>
      </c>
      <c r="D457" s="57">
        <f>INDEX(Usage!$G$2:$V$136,MATCH(LEFT(A$1,2)&amp;A457&amp;B457,Usage!$A$2:$A$136,0),MATCH(C435,Usage!$G$1:$V$1,0))/1000000</f>
        <v>2.0620261227314569</v>
      </c>
      <c r="E457" s="36"/>
      <c r="F457" s="49" t="s">
        <v>93</v>
      </c>
      <c r="G457" s="49" t="s">
        <v>94</v>
      </c>
      <c r="H457" s="56">
        <f>INDEX(Saturations!$G$2:$U$136,MATCH(LEFT(F$1,2)&amp;F457&amp;G457,Saturations!$A$2:$A$136,0),MATCH(H435,Saturations!$G$1:$U$1,0))</f>
        <v>1</v>
      </c>
      <c r="I457" s="57">
        <f>INDEX(Usage!$G$2:$V$136,MATCH(LEFT(F$1,2)&amp;F457&amp;G457,Usage!$A$2:$A$136,0),MATCH(H435,Usage!$G$1:$V$1,0))/1000000</f>
        <v>0.57078330193236737</v>
      </c>
      <c r="J457" s="36"/>
      <c r="K457" s="49" t="s">
        <v>93</v>
      </c>
      <c r="L457" s="49" t="s">
        <v>94</v>
      </c>
      <c r="M457" s="56">
        <f>INDEX(Saturations!$G$2:$U$136,MATCH(LEFT(K$1,2)&amp;K457&amp;L457,Saturations!$A$2:$A$136,0),MATCH(M435,Saturations!$G$1:$U$1,0))</f>
        <v>1</v>
      </c>
      <c r="N457" s="57">
        <f>INDEX(Usage!$G$2:$V$136,MATCH(LEFT(K$1,2)&amp;K457&amp;L457,Usage!$A$2:$A$136,0),MATCH(M435,Usage!$G$1:$V$1,0))/1000000</f>
        <v>0.25874440410250354</v>
      </c>
      <c r="O457" s="36"/>
      <c r="P457" s="49" t="s">
        <v>93</v>
      </c>
      <c r="Q457" s="49" t="s">
        <v>94</v>
      </c>
      <c r="R457" s="56">
        <f>INDEX(Saturations!$G$2:$U$136,MATCH(LEFT(P$1,2)&amp;P457&amp;Q457,Saturations!$A$2:$A$136,0),MATCH(R435,Saturations!$G$1:$U$1,0))</f>
        <v>1</v>
      </c>
      <c r="S457" s="57">
        <f>INDEX(Usage!$G$2:$V$136,MATCH(LEFT(P$1,2)&amp;P457&amp;Q457,Usage!$A$2:$A$136,0),MATCH(R435,Usage!$G$1:$V$1,0))/1000000</f>
        <v>0.66366247665670897</v>
      </c>
      <c r="T457" s="36"/>
      <c r="U457" s="49" t="s">
        <v>93</v>
      </c>
      <c r="V457" s="49" t="s">
        <v>94</v>
      </c>
      <c r="W457" s="56">
        <f>INDEX(Saturations!$G$2:$U$136,MATCH(LEFT(U$1,2)&amp;U457&amp;V457,Saturations!$A$2:$A$136,0),MATCH(W435,Saturations!$G$1:$U$1,0))</f>
        <v>1</v>
      </c>
      <c r="X457" s="57">
        <f>INDEX(Usage!$G$2:$V$136,MATCH(LEFT(U$1,2)&amp;U457&amp;V457,Usage!$A$2:$A$136,0),MATCH(W435,Usage!$G$1:$V$1,0))/1000000</f>
        <v>1.3408856999341054</v>
      </c>
      <c r="Y457" s="36"/>
    </row>
    <row r="458" spans="1:25" x14ac:dyDescent="0.25">
      <c r="A458" s="49" t="s">
        <v>93</v>
      </c>
      <c r="B458" s="49" t="s">
        <v>95</v>
      </c>
      <c r="C458" s="56">
        <f>INDEX(Saturations!$G$2:$U$136,MATCH(LEFT(A$1,2)&amp;A458&amp;B458,Saturations!$A$2:$A$136,0),MATCH(C435,Saturations!$G$1:$U$1,0))</f>
        <v>1</v>
      </c>
      <c r="D458" s="57">
        <f>INDEX(Usage!$G$2:$V$136,MATCH(LEFT(A$1,2)&amp;A458&amp;B458,Usage!$A$2:$A$136,0),MATCH(C435,Usage!$G$1:$V$1,0))/1000000</f>
        <v>2.008505705971781</v>
      </c>
      <c r="E458" s="36"/>
      <c r="F458" s="49" t="s">
        <v>93</v>
      </c>
      <c r="G458" s="49" t="s">
        <v>95</v>
      </c>
      <c r="H458" s="56">
        <f>INDEX(Saturations!$G$2:$U$136,MATCH(LEFT(F$1,2)&amp;F458&amp;G458,Saturations!$A$2:$A$136,0),MATCH(H435,Saturations!$G$1:$U$1,0))</f>
        <v>1</v>
      </c>
      <c r="I458" s="57">
        <f>INDEX(Usage!$G$2:$V$136,MATCH(LEFT(F$1,2)&amp;F458&amp;G458,Usage!$A$2:$A$136,0),MATCH(H435,Usage!$G$1:$V$1,0))/1000000</f>
        <v>0.55596847497061275</v>
      </c>
      <c r="J458" s="36"/>
      <c r="K458" s="49" t="s">
        <v>93</v>
      </c>
      <c r="L458" s="49" t="s">
        <v>95</v>
      </c>
      <c r="M458" s="56">
        <f>INDEX(Saturations!$G$2:$U$136,MATCH(LEFT(K$1,2)&amp;K458&amp;L458,Saturations!$A$2:$A$136,0),MATCH(M435,Saturations!$G$1:$U$1,0))</f>
        <v>1</v>
      </c>
      <c r="N458" s="57">
        <f>INDEX(Usage!$G$2:$V$136,MATCH(LEFT(K$1,2)&amp;K458&amp;L458,Usage!$A$2:$A$136,0),MATCH(M435,Usage!$G$1:$V$1,0))/1000000</f>
        <v>0.25202862674685284</v>
      </c>
      <c r="O458" s="36"/>
      <c r="P458" s="49" t="s">
        <v>93</v>
      </c>
      <c r="Q458" s="49" t="s">
        <v>95</v>
      </c>
      <c r="R458" s="56">
        <f>INDEX(Saturations!$G$2:$U$136,MATCH(LEFT(P$1,2)&amp;P458&amp;Q458,Saturations!$A$2:$A$136,0),MATCH(R435,Saturations!$G$1:$U$1,0))</f>
        <v>1</v>
      </c>
      <c r="S458" s="57">
        <f>INDEX(Usage!$G$2:$V$136,MATCH(LEFT(P$1,2)&amp;P458&amp;Q458,Usage!$A$2:$A$136,0),MATCH(R435,Usage!$G$1:$V$1,0))/1000000</f>
        <v>0.64643694689893105</v>
      </c>
      <c r="T458" s="36"/>
      <c r="U458" s="49" t="s">
        <v>93</v>
      </c>
      <c r="V458" s="49" t="s">
        <v>95</v>
      </c>
      <c r="W458" s="56">
        <f>INDEX(Saturations!$G$2:$U$136,MATCH(LEFT(U$1,2)&amp;U458&amp;V458,Saturations!$A$2:$A$136,0),MATCH(W435,Saturations!$G$1:$U$1,0))</f>
        <v>1</v>
      </c>
      <c r="X458" s="57">
        <f>INDEX(Usage!$G$2:$V$136,MATCH(LEFT(U$1,2)&amp;U458&amp;V458,Usage!$A$2:$A$136,0),MATCH(W435,Usage!$G$1:$V$1,0))/1000000</f>
        <v>1.3060826677627664</v>
      </c>
      <c r="Y458" s="36"/>
    </row>
    <row r="459" spans="1:25" x14ac:dyDescent="0.25">
      <c r="A459" s="49" t="s">
        <v>93</v>
      </c>
      <c r="B459" s="49" t="s">
        <v>96</v>
      </c>
      <c r="C459" s="56">
        <f>INDEX(Saturations!$G$2:$U$136,MATCH(LEFT(A$1,2)&amp;A459&amp;B459,Saturations!$A$2:$A$136,0),MATCH(C435,Saturations!$G$1:$U$1,0))</f>
        <v>1</v>
      </c>
      <c r="D459" s="57">
        <f>INDEX(Usage!$G$2:$V$136,MATCH(LEFT(A$1,2)&amp;A459&amp;B459,Usage!$A$2:$A$136,0),MATCH(C435,Usage!$G$1:$V$1,0))/1000000</f>
        <v>1.3427381432413799</v>
      </c>
      <c r="E459" s="36"/>
      <c r="F459" s="49" t="s">
        <v>93</v>
      </c>
      <c r="G459" s="49" t="s">
        <v>96</v>
      </c>
      <c r="H459" s="56">
        <f>INDEX(Saturations!$G$2:$U$136,MATCH(LEFT(F$1,2)&amp;F459&amp;G459,Saturations!$A$2:$A$136,0),MATCH(H435,Saturations!$G$1:$U$1,0))</f>
        <v>1</v>
      </c>
      <c r="I459" s="57">
        <f>INDEX(Usage!$G$2:$V$136,MATCH(LEFT(F$1,2)&amp;F459&amp;G459,Usage!$A$2:$A$136,0),MATCH(H435,Usage!$G$1:$V$1,0))/1000000</f>
        <v>0.37167934129497099</v>
      </c>
      <c r="J459" s="36"/>
      <c r="K459" s="49" t="s">
        <v>93</v>
      </c>
      <c r="L459" s="49" t="s">
        <v>96</v>
      </c>
      <c r="M459" s="56">
        <f>INDEX(Saturations!$G$2:$U$136,MATCH(LEFT(K$1,2)&amp;K459&amp;L459,Saturations!$A$2:$A$136,0),MATCH(M435,Saturations!$G$1:$U$1,0))</f>
        <v>1</v>
      </c>
      <c r="N459" s="57">
        <f>INDEX(Usage!$G$2:$V$136,MATCH(LEFT(K$1,2)&amp;K459&amp;L459,Usage!$A$2:$A$136,0),MATCH(M435,Usage!$G$1:$V$1,0))/1000000</f>
        <v>0.16848767186250585</v>
      </c>
      <c r="O459" s="36"/>
      <c r="P459" s="49" t="s">
        <v>93</v>
      </c>
      <c r="Q459" s="49" t="s">
        <v>96</v>
      </c>
      <c r="R459" s="56">
        <f>INDEX(Saturations!$G$2:$U$136,MATCH(LEFT(P$1,2)&amp;P459&amp;Q459,Saturations!$A$2:$A$136,0),MATCH(R435,Saturations!$G$1:$U$1,0))</f>
        <v>1</v>
      </c>
      <c r="S459" s="57">
        <f>INDEX(Usage!$G$2:$V$136,MATCH(LEFT(P$1,2)&amp;P459&amp;Q459,Usage!$A$2:$A$136,0),MATCH(R435,Usage!$G$1:$V$1,0))/1000000</f>
        <v>0.43215986054753702</v>
      </c>
      <c r="T459" s="36"/>
      <c r="U459" s="49" t="s">
        <v>93</v>
      </c>
      <c r="V459" s="49" t="s">
        <v>96</v>
      </c>
      <c r="W459" s="56">
        <f>INDEX(Saturations!$G$2:$U$136,MATCH(LEFT(U$1,2)&amp;U459&amp;V459,Saturations!$A$2:$A$136,0),MATCH(W435,Saturations!$G$1:$U$1,0))</f>
        <v>1</v>
      </c>
      <c r="X459" s="57">
        <f>INDEX(Usage!$G$2:$V$136,MATCH(LEFT(U$1,2)&amp;U459&amp;V459,Usage!$A$2:$A$136,0),MATCH(W435,Usage!$G$1:$V$1,0))/1000000</f>
        <v>0.87315012898258837</v>
      </c>
      <c r="Y459" s="36"/>
    </row>
    <row r="460" spans="1:25" x14ac:dyDescent="0.25">
      <c r="A460" s="49" t="s">
        <v>93</v>
      </c>
      <c r="B460" s="49" t="s">
        <v>97</v>
      </c>
      <c r="C460" s="56">
        <f>INDEX(Saturations!$G$2:$U$136,MATCH(LEFT(A$1,2)&amp;A460&amp;B460,Saturations!$A$2:$A$136,0),MATCH(C435,Saturations!$G$1:$U$1,0))</f>
        <v>1</v>
      </c>
      <c r="D460" s="57">
        <f>INDEX(Usage!$G$2:$V$136,MATCH(LEFT(A$1,2)&amp;A460&amp;B460,Usage!$A$2:$A$136,0),MATCH(C435,Usage!$G$1:$V$1,0))/1000000</f>
        <v>15.939944192253927</v>
      </c>
      <c r="E460" s="36"/>
      <c r="F460" s="49" t="s">
        <v>93</v>
      </c>
      <c r="G460" s="49" t="s">
        <v>97</v>
      </c>
      <c r="H460" s="56">
        <f>INDEX(Saturations!$G$2:$U$136,MATCH(LEFT(F$1,2)&amp;F460&amp;G460,Saturations!$A$2:$A$136,0),MATCH(H435,Saturations!$G$1:$U$1,0))</f>
        <v>1</v>
      </c>
      <c r="I460" s="57">
        <f>INDEX(Usage!$G$2:$V$136,MATCH(LEFT(F$1,2)&amp;F460&amp;G460,Usage!$A$2:$A$136,0),MATCH(H435,Usage!$G$1:$V$1,0))/1000000</f>
        <v>4.4122884178695001</v>
      </c>
      <c r="J460" s="36"/>
      <c r="K460" s="49" t="s">
        <v>93</v>
      </c>
      <c r="L460" s="49" t="s">
        <v>97</v>
      </c>
      <c r="M460" s="56">
        <f>INDEX(Saturations!$G$2:$U$136,MATCH(LEFT(K$1,2)&amp;K460&amp;L460,Saturations!$A$2:$A$136,0),MATCH(M435,Saturations!$G$1:$U$1,0))</f>
        <v>1</v>
      </c>
      <c r="N460" s="57">
        <f>INDEX(Usage!$G$2:$V$136,MATCH(LEFT(K$1,2)&amp;K460&amp;L460,Usage!$A$2:$A$136,0),MATCH(M435,Usage!$G$1:$V$1,0))/1000000</f>
        <v>2.0001547584608517</v>
      </c>
      <c r="O460" s="36"/>
      <c r="P460" s="49" t="s">
        <v>93</v>
      </c>
      <c r="Q460" s="49" t="s">
        <v>97</v>
      </c>
      <c r="R460" s="56">
        <f>INDEX(Saturations!$G$2:$U$136,MATCH(LEFT(P$1,2)&amp;P460&amp;Q460,Saturations!$A$2:$A$136,0),MATCH(R435,Saturations!$G$1:$U$1,0))</f>
        <v>1</v>
      </c>
      <c r="S460" s="57">
        <f>INDEX(Usage!$G$2:$V$136,MATCH(LEFT(P$1,2)&amp;P460&amp;Q460,Usage!$A$2:$A$136,0),MATCH(R435,Usage!$G$1:$V$1,0))/1000000</f>
        <v>5.1302661609290698</v>
      </c>
      <c r="T460" s="36"/>
      <c r="U460" s="49" t="s">
        <v>93</v>
      </c>
      <c r="V460" s="49" t="s">
        <v>97</v>
      </c>
      <c r="W460" s="56">
        <f>INDEX(Saturations!$G$2:$U$136,MATCH(LEFT(U$1,2)&amp;U460&amp;V460,Saturations!$A$2:$A$136,0),MATCH(W435,Saturations!$G$1:$U$1,0))</f>
        <v>1</v>
      </c>
      <c r="X460" s="57">
        <f>INDEX(Usage!$G$2:$V$136,MATCH(LEFT(U$1,2)&amp;U460&amp;V460,Usage!$A$2:$A$136,0),MATCH(W435,Usage!$G$1:$V$1,0))/1000000</f>
        <v>10.365360064802887</v>
      </c>
      <c r="Y460" s="36"/>
    </row>
    <row r="461" spans="1:25" x14ac:dyDescent="0.25">
      <c r="A461" s="49" t="s">
        <v>93</v>
      </c>
      <c r="B461" s="49" t="s">
        <v>98</v>
      </c>
      <c r="C461" s="56">
        <f>INDEX(Saturations!$G$2:$U$136,MATCH(LEFT(A$1,2)&amp;A461&amp;B461,Saturations!$A$2:$A$136,0),MATCH(C435,Saturations!$G$1:$U$1,0))</f>
        <v>1</v>
      </c>
      <c r="D461" s="57">
        <f>INDEX(Usage!$G$2:$V$136,MATCH(LEFT(A$1,2)&amp;A461&amp;B461,Usage!$A$2:$A$136,0),MATCH(C435,Usage!$G$1:$V$1,0))/1000000</f>
        <v>9.1297268920246366E-2</v>
      </c>
      <c r="E461" s="36"/>
      <c r="F461" s="49" t="s">
        <v>93</v>
      </c>
      <c r="G461" s="49" t="s">
        <v>98</v>
      </c>
      <c r="H461" s="56">
        <f>INDEX(Saturations!$G$2:$U$136,MATCH(LEFT(F$1,2)&amp;F461&amp;G461,Saturations!$A$2:$A$136,0),MATCH(H435,Saturations!$G$1:$U$1,0))</f>
        <v>1</v>
      </c>
      <c r="I461" s="57">
        <f>INDEX(Usage!$G$2:$V$136,MATCH(LEFT(F$1,2)&amp;F461&amp;G461,Usage!$A$2:$A$136,0),MATCH(H435,Usage!$G$1:$V$1,0))/1000000</f>
        <v>2.5271724755201893E-2</v>
      </c>
      <c r="J461" s="36"/>
      <c r="K461" s="49" t="s">
        <v>93</v>
      </c>
      <c r="L461" s="49" t="s">
        <v>98</v>
      </c>
      <c r="M461" s="56">
        <f>INDEX(Saturations!$G$2:$U$136,MATCH(LEFT(K$1,2)&amp;K461&amp;L461,Saturations!$A$2:$A$136,0),MATCH(M435,Saturations!$G$1:$U$1,0))</f>
        <v>1</v>
      </c>
      <c r="N461" s="57">
        <f>INDEX(Usage!$G$2:$V$136,MATCH(LEFT(K$1,2)&amp;K461&amp;L461,Usage!$A$2:$A$136,0),MATCH(M435,Usage!$G$1:$V$1,0))/1000000</f>
        <v>1.1456041794302528E-2</v>
      </c>
      <c r="O461" s="36"/>
      <c r="P461" s="49" t="s">
        <v>93</v>
      </c>
      <c r="Q461" s="49" t="s">
        <v>98</v>
      </c>
      <c r="R461" s="56">
        <f>INDEX(Saturations!$G$2:$U$136,MATCH(LEFT(P$1,2)&amp;P461&amp;Q461,Saturations!$A$2:$A$136,0),MATCH(R435,Saturations!$G$1:$U$1,0))</f>
        <v>1</v>
      </c>
      <c r="S461" s="57">
        <f>INDEX(Usage!$G$2:$V$136,MATCH(LEFT(P$1,2)&amp;P461&amp;Q461,Usage!$A$2:$A$136,0),MATCH(R435,Usage!$G$1:$V$1,0))/1000000</f>
        <v>2.9383998066592466E-2</v>
      </c>
      <c r="T461" s="36"/>
      <c r="U461" s="49" t="s">
        <v>93</v>
      </c>
      <c r="V461" s="49" t="s">
        <v>98</v>
      </c>
      <c r="W461" s="56">
        <f>INDEX(Saturations!$G$2:$U$136,MATCH(LEFT(U$1,2)&amp;U461&amp;V461,Saturations!$A$2:$A$136,0),MATCH(W435,Saturations!$G$1:$U$1,0))</f>
        <v>1</v>
      </c>
      <c r="X461" s="57">
        <f>INDEX(Usage!$G$2:$V$136,MATCH(LEFT(U$1,2)&amp;U461&amp;V461,Usage!$A$2:$A$136,0),MATCH(W435,Usage!$G$1:$V$1,0))/1000000</f>
        <v>5.9368405176183962E-2</v>
      </c>
      <c r="Y461" s="36"/>
    </row>
    <row r="462" spans="1:25" x14ac:dyDescent="0.25">
      <c r="A462" s="49" t="s">
        <v>99</v>
      </c>
      <c r="B462" s="49" t="s">
        <v>3</v>
      </c>
      <c r="C462" s="56">
        <f>INDEX(Saturations!$G$2:$U$136,MATCH(LEFT(A$1,2)&amp;A462&amp;B462,Saturations!$A$2:$A$136,0),MATCH(C435,Saturations!$G$1:$U$1,0))</f>
        <v>1</v>
      </c>
      <c r="D462" s="57">
        <f>INDEX(Usage!$G$2:$V$136,MATCH(LEFT(A$1,2)&amp;A462&amp;B462,Usage!$A$2:$A$136,0),MATCH(C435,Usage!$G$1:$V$1,0))/1000000</f>
        <v>1.8103269151163246</v>
      </c>
      <c r="E462" s="36"/>
      <c r="F462" s="49" t="s">
        <v>99</v>
      </c>
      <c r="G462" s="49" t="s">
        <v>3</v>
      </c>
      <c r="H462" s="56">
        <f>INDEX(Saturations!$G$2:$U$136,MATCH(LEFT(F$1,2)&amp;F462&amp;G462,Saturations!$A$2:$A$136,0),MATCH(H435,Saturations!$G$1:$U$1,0))</f>
        <v>0</v>
      </c>
      <c r="I462" s="57">
        <f>INDEX(Usage!$G$2:$V$136,MATCH(LEFT(F$1,2)&amp;F462&amp;G462,Usage!$A$2:$A$136,0),MATCH(H435,Usage!$G$1:$V$1,0))/1000000</f>
        <v>0</v>
      </c>
      <c r="J462" s="36"/>
      <c r="K462" s="49" t="s">
        <v>99</v>
      </c>
      <c r="L462" s="49" t="s">
        <v>3</v>
      </c>
      <c r="M462" s="56">
        <f>INDEX(Saturations!$G$2:$U$136,MATCH(LEFT(K$1,2)&amp;K462&amp;L462,Saturations!$A$2:$A$136,0),MATCH(M435,Saturations!$G$1:$U$1,0))</f>
        <v>1</v>
      </c>
      <c r="N462" s="57">
        <f>INDEX(Usage!$G$2:$V$136,MATCH(LEFT(K$1,2)&amp;K462&amp;L462,Usage!$A$2:$A$136,0),MATCH(M435,Usage!$G$1:$V$1,0))/1000000</f>
        <v>0.22716102076438119</v>
      </c>
      <c r="O462" s="36"/>
      <c r="P462" s="49" t="s">
        <v>99</v>
      </c>
      <c r="Q462" s="49" t="s">
        <v>3</v>
      </c>
      <c r="R462" s="56">
        <f>INDEX(Saturations!$G$2:$U$136,MATCH(LEFT(P$1,2)&amp;P462&amp;Q462,Saturations!$A$2:$A$136,0),MATCH(R435,Saturations!$G$1:$U$1,0))</f>
        <v>1</v>
      </c>
      <c r="S462" s="57">
        <f>INDEX(Usage!$G$2:$V$136,MATCH(LEFT(P$1,2)&amp;P462&amp;Q462,Usage!$A$2:$A$136,0),MATCH(R435,Usage!$G$1:$V$1,0))/1000000</f>
        <v>0.58265316370139275</v>
      </c>
      <c r="T462" s="36"/>
      <c r="U462" s="49" t="s">
        <v>99</v>
      </c>
      <c r="V462" s="49" t="s">
        <v>3</v>
      </c>
      <c r="W462" s="56">
        <f>INDEX(Saturations!$G$2:$U$136,MATCH(LEFT(U$1,2)&amp;U462&amp;V462,Saturations!$A$2:$A$136,0),MATCH(W435,Saturations!$G$1:$U$1,0))</f>
        <v>0</v>
      </c>
      <c r="X462" s="57">
        <f>INDEX(Usage!$G$2:$V$136,MATCH(LEFT(U$1,2)&amp;U462&amp;V462,Usage!$A$2:$A$136,0),MATCH(W435,Usage!$G$1:$V$1,0))/1000000</f>
        <v>0</v>
      </c>
      <c r="Y462" s="36"/>
    </row>
    <row r="463" spans="1:25" x14ac:dyDescent="0.25">
      <c r="A463" s="49" t="s">
        <v>99</v>
      </c>
      <c r="B463" s="49" t="s">
        <v>100</v>
      </c>
      <c r="C463" s="56">
        <f>INDEX(Saturations!$G$2:$U$136,MATCH(LEFT(A$1,2)&amp;A463&amp;B463,Saturations!$A$2:$A$136,0),MATCH(C435,Saturations!$G$1:$U$1,0))</f>
        <v>1</v>
      </c>
      <c r="D463" s="57">
        <f>INDEX(Usage!$G$2:$V$136,MATCH(LEFT(A$1,2)&amp;A463&amp;B463,Usage!$A$2:$A$136,0),MATCH(C435,Usage!$G$1:$V$1,0))/1000000</f>
        <v>0.10751835157642345</v>
      </c>
      <c r="E463" s="36"/>
      <c r="F463" s="49" t="s">
        <v>99</v>
      </c>
      <c r="G463" s="49" t="s">
        <v>100</v>
      </c>
      <c r="H463" s="56">
        <f>INDEX(Saturations!$G$2:$U$136,MATCH(LEFT(F$1,2)&amp;F463&amp;G463,Saturations!$A$2:$A$136,0),MATCH(H435,Saturations!$G$1:$U$1,0))</f>
        <v>0</v>
      </c>
      <c r="I463" s="57">
        <f>INDEX(Usage!$G$2:$V$136,MATCH(LEFT(F$1,2)&amp;F463&amp;G463,Usage!$A$2:$A$136,0),MATCH(H435,Usage!$G$1:$V$1,0))/1000000</f>
        <v>0</v>
      </c>
      <c r="J463" s="36"/>
      <c r="K463" s="49" t="s">
        <v>99</v>
      </c>
      <c r="L463" s="49" t="s">
        <v>100</v>
      </c>
      <c r="M463" s="56">
        <f>INDEX(Saturations!$G$2:$U$136,MATCH(LEFT(K$1,2)&amp;K463&amp;L463,Saturations!$A$2:$A$136,0),MATCH(M435,Saturations!$G$1:$U$1,0))</f>
        <v>1</v>
      </c>
      <c r="N463" s="57">
        <f>INDEX(Usage!$G$2:$V$136,MATCH(LEFT(K$1,2)&amp;K463&amp;L463,Usage!$A$2:$A$136,0),MATCH(M435,Usage!$G$1:$V$1,0))/1000000</f>
        <v>1.3491473993488398E-2</v>
      </c>
      <c r="O463" s="36"/>
      <c r="P463" s="49" t="s">
        <v>99</v>
      </c>
      <c r="Q463" s="49" t="s">
        <v>100</v>
      </c>
      <c r="R463" s="56">
        <f>INDEX(Saturations!$G$2:$U$136,MATCH(LEFT(P$1,2)&amp;P463&amp;Q463,Saturations!$A$2:$A$136,0),MATCH(R435,Saturations!$G$1:$U$1,0))</f>
        <v>1</v>
      </c>
      <c r="S463" s="57">
        <f>INDEX(Usage!$G$2:$V$136,MATCH(LEFT(P$1,2)&amp;P463&amp;Q463,Usage!$A$2:$A$136,0),MATCH(R435,Usage!$G$1:$V$1,0))/1000000</f>
        <v>3.4604748556111689E-2</v>
      </c>
      <c r="T463" s="36"/>
      <c r="U463" s="49" t="s">
        <v>99</v>
      </c>
      <c r="V463" s="49" t="s">
        <v>100</v>
      </c>
      <c r="W463" s="56">
        <f>INDEX(Saturations!$G$2:$U$136,MATCH(LEFT(U$1,2)&amp;U463&amp;V463,Saturations!$A$2:$A$136,0),MATCH(W435,Saturations!$G$1:$U$1,0))</f>
        <v>0</v>
      </c>
      <c r="X463" s="57">
        <f>INDEX(Usage!$G$2:$V$136,MATCH(LEFT(U$1,2)&amp;U463&amp;V463,Usage!$A$2:$A$136,0),MATCH(W435,Usage!$G$1:$V$1,0))/1000000</f>
        <v>0</v>
      </c>
      <c r="Y463" s="36"/>
    </row>
    <row r="464" spans="1:25" x14ac:dyDescent="0.25">
      <c r="A464" s="49" t="s">
        <v>99</v>
      </c>
      <c r="B464" s="49" t="s">
        <v>101</v>
      </c>
      <c r="C464" s="56">
        <f>INDEX(Saturations!$G$2:$U$136,MATCH(LEFT(A$1,2)&amp;A464&amp;B464,Saturations!$A$2:$A$136,0),MATCH(C435,Saturations!$G$1:$U$1,0))</f>
        <v>1</v>
      </c>
      <c r="D464" s="57">
        <f>INDEX(Usage!$G$2:$V$136,MATCH(LEFT(A$1,2)&amp;A464&amp;B464,Usage!$A$2:$A$136,0),MATCH(C435,Usage!$G$1:$V$1,0))/1000000</f>
        <v>9.1318703709145563E-2</v>
      </c>
      <c r="E464" s="36"/>
      <c r="F464" s="49" t="s">
        <v>99</v>
      </c>
      <c r="G464" s="49" t="s">
        <v>101</v>
      </c>
      <c r="H464" s="56">
        <f>INDEX(Saturations!$G$2:$U$136,MATCH(LEFT(F$1,2)&amp;F464&amp;G464,Saturations!$A$2:$A$136,0),MATCH(H435,Saturations!$G$1:$U$1,0))</f>
        <v>0</v>
      </c>
      <c r="I464" s="57">
        <f>INDEX(Usage!$G$2:$V$136,MATCH(LEFT(F$1,2)&amp;F464&amp;G464,Usage!$A$2:$A$136,0),MATCH(H435,Usage!$G$1:$V$1,0))/1000000</f>
        <v>0</v>
      </c>
      <c r="J464" s="36"/>
      <c r="K464" s="49" t="s">
        <v>99</v>
      </c>
      <c r="L464" s="49" t="s">
        <v>101</v>
      </c>
      <c r="M464" s="56">
        <f>INDEX(Saturations!$G$2:$U$136,MATCH(LEFT(K$1,2)&amp;K464&amp;L464,Saturations!$A$2:$A$136,0),MATCH(M435,Saturations!$G$1:$U$1,0))</f>
        <v>1</v>
      </c>
      <c r="N464" s="57">
        <f>INDEX(Usage!$G$2:$V$136,MATCH(LEFT(K$1,2)&amp;K464&amp;L464,Usage!$A$2:$A$136,0),MATCH(M435,Usage!$G$1:$V$1,0))/1000000</f>
        <v>1.1458731445815494E-2</v>
      </c>
      <c r="O464" s="36"/>
      <c r="P464" s="49" t="s">
        <v>99</v>
      </c>
      <c r="Q464" s="49" t="s">
        <v>101</v>
      </c>
      <c r="R464" s="56">
        <f>INDEX(Saturations!$G$2:$U$136,MATCH(LEFT(P$1,2)&amp;P464&amp;Q464,Saturations!$A$2:$A$136,0),MATCH(R435,Saturations!$G$1:$U$1,0))</f>
        <v>1</v>
      </c>
      <c r="S464" s="57">
        <f>INDEX(Usage!$G$2:$V$136,MATCH(LEFT(P$1,2)&amp;P464&amp;Q464,Usage!$A$2:$A$136,0),MATCH(R435,Usage!$G$1:$V$1,0))/1000000</f>
        <v>2.9390896846840993E-2</v>
      </c>
      <c r="T464" s="36"/>
      <c r="U464" s="49" t="s">
        <v>99</v>
      </c>
      <c r="V464" s="49" t="s">
        <v>101</v>
      </c>
      <c r="W464" s="56">
        <f>INDEX(Saturations!$G$2:$U$136,MATCH(LEFT(U$1,2)&amp;U464&amp;V464,Saturations!$A$2:$A$136,0),MATCH(W435,Saturations!$G$1:$U$1,0))</f>
        <v>0</v>
      </c>
      <c r="X464" s="57">
        <f>INDEX(Usage!$G$2:$V$136,MATCH(LEFT(U$1,2)&amp;U464&amp;V464,Usage!$A$2:$A$136,0),MATCH(W435,Usage!$G$1:$V$1,0))/1000000</f>
        <v>0</v>
      </c>
      <c r="Y464" s="36"/>
    </row>
    <row r="465" spans="1:25" x14ac:dyDescent="0.25">
      <c r="A465" s="49" t="s">
        <v>99</v>
      </c>
      <c r="B465" s="49" t="s">
        <v>102</v>
      </c>
      <c r="C465" s="56">
        <f>INDEX(Saturations!$G$2:$U$136,MATCH(LEFT(A$1,2)&amp;A465&amp;B465,Saturations!$A$2:$A$136,0),MATCH(C435,Saturations!$G$1:$U$1,0))</f>
        <v>1</v>
      </c>
      <c r="D465" s="57">
        <f>INDEX(Usage!$G$2:$V$136,MATCH(LEFT(A$1,2)&amp;A465&amp;B465,Usage!$A$2:$A$136,0),MATCH(C435,Usage!$G$1:$V$1,0))/1000000</f>
        <v>8.1874081588175482E-2</v>
      </c>
      <c r="E465" s="36"/>
      <c r="F465" s="49" t="s">
        <v>99</v>
      </c>
      <c r="G465" s="49" t="s">
        <v>102</v>
      </c>
      <c r="H465" s="56">
        <f>INDEX(Saturations!$G$2:$U$136,MATCH(LEFT(F$1,2)&amp;F465&amp;G465,Saturations!$A$2:$A$136,0),MATCH(H435,Saturations!$G$1:$U$1,0))</f>
        <v>0</v>
      </c>
      <c r="I465" s="57">
        <f>INDEX(Usage!$G$2:$V$136,MATCH(LEFT(F$1,2)&amp;F465&amp;G465,Usage!$A$2:$A$136,0),MATCH(H435,Usage!$G$1:$V$1,0))/1000000</f>
        <v>0</v>
      </c>
      <c r="J465" s="36"/>
      <c r="K465" s="49" t="s">
        <v>99</v>
      </c>
      <c r="L465" s="49" t="s">
        <v>102</v>
      </c>
      <c r="M465" s="56">
        <f>INDEX(Saturations!$G$2:$U$136,MATCH(LEFT(K$1,2)&amp;K465&amp;L465,Saturations!$A$2:$A$136,0),MATCH(M435,Saturations!$G$1:$U$1,0))</f>
        <v>1</v>
      </c>
      <c r="N465" s="57">
        <f>INDEX(Usage!$G$2:$V$136,MATCH(LEFT(K$1,2)&amp;K465&amp;L465,Usage!$A$2:$A$136,0),MATCH(M435,Usage!$G$1:$V$1,0))/1000000</f>
        <v>1.0273614004419248E-2</v>
      </c>
      <c r="O465" s="36"/>
      <c r="P465" s="49" t="s">
        <v>99</v>
      </c>
      <c r="Q465" s="49" t="s">
        <v>102</v>
      </c>
      <c r="R465" s="56">
        <f>INDEX(Saturations!$G$2:$U$136,MATCH(LEFT(P$1,2)&amp;P465&amp;Q465,Saturations!$A$2:$A$136,0),MATCH(R435,Saturations!$G$1:$U$1,0))</f>
        <v>1</v>
      </c>
      <c r="S465" s="57">
        <f>INDEX(Usage!$G$2:$V$136,MATCH(LEFT(P$1,2)&amp;P465&amp;Q465,Usage!$A$2:$A$136,0),MATCH(R435,Usage!$G$1:$V$1,0))/1000000</f>
        <v>2.6351148107098162E-2</v>
      </c>
      <c r="T465" s="36"/>
      <c r="U465" s="49" t="s">
        <v>99</v>
      </c>
      <c r="V465" s="49" t="s">
        <v>102</v>
      </c>
      <c r="W465" s="56">
        <f>INDEX(Saturations!$G$2:$U$136,MATCH(LEFT(U$1,2)&amp;U465&amp;V465,Saturations!$A$2:$A$136,0),MATCH(W435,Saturations!$G$1:$U$1,0))</f>
        <v>0</v>
      </c>
      <c r="X465" s="57">
        <f>INDEX(Usage!$G$2:$V$136,MATCH(LEFT(U$1,2)&amp;U465&amp;V465,Usage!$A$2:$A$136,0),MATCH(W435,Usage!$G$1:$V$1,0))/1000000</f>
        <v>0</v>
      </c>
      <c r="Y465" s="36"/>
    </row>
    <row r="466" spans="1:25" x14ac:dyDescent="0.25">
      <c r="A466" s="49" t="s">
        <v>99</v>
      </c>
      <c r="B466" s="49" t="s">
        <v>6</v>
      </c>
      <c r="C466" s="56">
        <f>INDEX(Saturations!$G$2:$U$136,MATCH(LEFT(A$1,2)&amp;A466&amp;B466,Saturations!$A$2:$A$136,0),MATCH(C435,Saturations!$G$1:$U$1,0))</f>
        <v>1</v>
      </c>
      <c r="D466" s="57">
        <f>INDEX(Usage!$G$2:$V$136,MATCH(LEFT(A$1,2)&amp;A466&amp;B466,Usage!$A$2:$A$136,0),MATCH(C435,Usage!$G$1:$V$1,0))/1000000</f>
        <v>0.30150455441994778</v>
      </c>
      <c r="E466" s="36"/>
      <c r="F466" s="49" t="s">
        <v>99</v>
      </c>
      <c r="G466" s="49" t="s">
        <v>6</v>
      </c>
      <c r="H466" s="56">
        <f>INDEX(Saturations!$G$2:$U$136,MATCH(LEFT(F$1,2)&amp;F466&amp;G466,Saturations!$A$2:$A$136,0),MATCH(H435,Saturations!$G$1:$U$1,0))</f>
        <v>0</v>
      </c>
      <c r="I466" s="57">
        <f>INDEX(Usage!$G$2:$V$136,MATCH(LEFT(F$1,2)&amp;F466&amp;G466,Usage!$A$2:$A$136,0),MATCH(H435,Usage!$G$1:$V$1,0))/1000000</f>
        <v>0</v>
      </c>
      <c r="J466" s="36"/>
      <c r="K466" s="49" t="s">
        <v>99</v>
      </c>
      <c r="L466" s="49" t="s">
        <v>6</v>
      </c>
      <c r="M466" s="56">
        <f>INDEX(Saturations!$G$2:$U$136,MATCH(LEFT(K$1,2)&amp;K466&amp;L466,Saturations!$A$2:$A$136,0),MATCH(M435,Saturations!$G$1:$U$1,0))</f>
        <v>1</v>
      </c>
      <c r="N466" s="57">
        <f>INDEX(Usage!$G$2:$V$136,MATCH(LEFT(K$1,2)&amp;K466&amp;L466,Usage!$A$2:$A$136,0),MATCH(M435,Usage!$G$1:$V$1,0))/1000000</f>
        <v>3.7832991254369307E-2</v>
      </c>
      <c r="O466" s="36"/>
      <c r="P466" s="49" t="s">
        <v>99</v>
      </c>
      <c r="Q466" s="49" t="s">
        <v>6</v>
      </c>
      <c r="R466" s="56">
        <f>INDEX(Saturations!$G$2:$U$136,MATCH(LEFT(P$1,2)&amp;P466&amp;Q466,Saturations!$A$2:$A$136,0),MATCH(R435,Saturations!$G$1:$U$1,0))</f>
        <v>1</v>
      </c>
      <c r="S466" s="57">
        <f>INDEX(Usage!$G$2:$V$136,MATCH(LEFT(P$1,2)&amp;P466&amp;Q466,Usage!$A$2:$A$136,0),MATCH(R435,Usage!$G$1:$V$1,0))/1000000</f>
        <v>9.7039148584869422E-2</v>
      </c>
      <c r="T466" s="36"/>
      <c r="U466" s="49" t="s">
        <v>99</v>
      </c>
      <c r="V466" s="49" t="s">
        <v>6</v>
      </c>
      <c r="W466" s="56">
        <f>INDEX(Saturations!$G$2:$U$136,MATCH(LEFT(U$1,2)&amp;U466&amp;V466,Saturations!$A$2:$A$136,0),MATCH(W435,Saturations!$G$1:$U$1,0))</f>
        <v>0</v>
      </c>
      <c r="X466" s="57">
        <f>INDEX(Usage!$G$2:$V$136,MATCH(LEFT(U$1,2)&amp;U466&amp;V466,Usage!$A$2:$A$136,0),MATCH(W435,Usage!$G$1:$V$1,0))/1000000</f>
        <v>0</v>
      </c>
      <c r="Y466" s="36"/>
    </row>
    <row r="467" spans="1:25" ht="14.4" thickBot="1" x14ac:dyDescent="0.3">
      <c r="A467" s="49" t="s">
        <v>91</v>
      </c>
      <c r="B467" s="49" t="s">
        <v>91</v>
      </c>
      <c r="C467" s="56">
        <f>INDEX(Saturations!$G$2:$U$136,MATCH(LEFT(A$1,2)&amp;A467&amp;B467,Saturations!$A$2:$A$136,0),MATCH(C435,Saturations!$G$1:$U$1,0))</f>
        <v>1</v>
      </c>
      <c r="D467" s="57">
        <f>INDEX(Usage!$G$2:$V$136,MATCH(LEFT(A$1,2)&amp;A467&amp;B467,Usage!$A$2:$A$136,0),MATCH(C435,Usage!$G$1:$V$1,0))/1000000</f>
        <v>1.4061548615619954</v>
      </c>
      <c r="E467" s="36"/>
      <c r="F467" s="49" t="s">
        <v>91</v>
      </c>
      <c r="G467" s="49" t="s">
        <v>91</v>
      </c>
      <c r="H467" s="56">
        <f>INDEX(Saturations!$G$2:$U$136,MATCH(LEFT(F$1,2)&amp;F467&amp;G467,Saturations!$A$2:$A$136,0),MATCH(H435,Saturations!$G$1:$U$1,0))</f>
        <v>0</v>
      </c>
      <c r="I467" s="57">
        <f>INDEX(Usage!$G$2:$V$136,MATCH(LEFT(F$1,2)&amp;F467&amp;G467,Usage!$A$2:$A$136,0),MATCH(H435,Usage!$G$1:$V$1,0))/1000000</f>
        <v>0</v>
      </c>
      <c r="J467" s="36"/>
      <c r="K467" s="49" t="s">
        <v>91</v>
      </c>
      <c r="L467" s="49" t="s">
        <v>91</v>
      </c>
      <c r="M467" s="56">
        <f>INDEX(Saturations!$G$2:$U$136,MATCH(LEFT(K$1,2)&amp;K467&amp;L467,Saturations!$A$2:$A$136,0),MATCH(M435,Saturations!$G$1:$U$1,0))</f>
        <v>1</v>
      </c>
      <c r="N467" s="57">
        <f>INDEX(Usage!$G$2:$V$136,MATCH(LEFT(K$1,2)&amp;K467&amp;L467,Usage!$A$2:$A$136,0),MATCH(M435,Usage!$G$1:$V$1,0))/1000000</f>
        <v>0.17644524369494613</v>
      </c>
      <c r="O467" s="36"/>
      <c r="P467" s="49" t="s">
        <v>91</v>
      </c>
      <c r="Q467" s="49" t="s">
        <v>91</v>
      </c>
      <c r="R467" s="56">
        <f>INDEX(Saturations!$G$2:$U$136,MATCH(LEFT(P$1,2)&amp;P467&amp;Q467,Saturations!$A$2:$A$136,0),MATCH(R435,Saturations!$G$1:$U$1,0))</f>
        <v>1</v>
      </c>
      <c r="S467" s="57">
        <f>INDEX(Usage!$G$2:$V$136,MATCH(LEFT(P$1,2)&amp;P467&amp;Q467,Usage!$A$2:$A$136,0),MATCH(R435,Usage!$G$1:$V$1,0))/1000000</f>
        <v>0.45257051193460579</v>
      </c>
      <c r="T467" s="36"/>
      <c r="U467" s="49" t="s">
        <v>91</v>
      </c>
      <c r="V467" s="49" t="s">
        <v>91</v>
      </c>
      <c r="W467" s="56">
        <f>INDEX(Saturations!$G$2:$U$136,MATCH(LEFT(U$1,2)&amp;U467&amp;V467,Saturations!$A$2:$A$136,0),MATCH(W435,Saturations!$G$1:$U$1,0))</f>
        <v>0</v>
      </c>
      <c r="X467" s="57">
        <f>INDEX(Usage!$G$2:$V$136,MATCH(LEFT(U$1,2)&amp;U467&amp;V467,Usage!$A$2:$A$136,0),MATCH(W435,Usage!$G$1:$V$1,0))/1000000</f>
        <v>0</v>
      </c>
      <c r="Y467" s="36"/>
    </row>
    <row r="468" spans="1:25" ht="15" thickTop="1" thickBot="1" x14ac:dyDescent="0.3">
      <c r="A468" s="92" t="s">
        <v>7</v>
      </c>
      <c r="B468" s="92"/>
      <c r="C468" s="58"/>
      <c r="D468" s="59">
        <f>SUM(D440:D467)</f>
        <v>29.049703900642644</v>
      </c>
      <c r="E468" s="36"/>
      <c r="F468" s="92" t="s">
        <v>7</v>
      </c>
      <c r="G468" s="92"/>
      <c r="H468" s="58"/>
      <c r="I468" s="59">
        <f>SUM(I440:I467)</f>
        <v>6.327322603133064</v>
      </c>
      <c r="J468" s="36"/>
      <c r="K468" s="92" t="s">
        <v>7</v>
      </c>
      <c r="L468" s="92"/>
      <c r="M468" s="58"/>
      <c r="N468" s="59">
        <f>SUM(N440:N467)</f>
        <v>3.645176092710849</v>
      </c>
      <c r="O468" s="36"/>
      <c r="P468" s="92" t="s">
        <v>7</v>
      </c>
      <c r="Q468" s="92"/>
      <c r="R468" s="58"/>
      <c r="S468" s="59">
        <f>SUM(S440:S467)</f>
        <v>9.3496383117137345</v>
      </c>
      <c r="T468" s="36"/>
      <c r="U468" s="92" t="s">
        <v>7</v>
      </c>
      <c r="V468" s="92"/>
      <c r="W468" s="58"/>
      <c r="X468" s="59">
        <f>SUM(X440:X467)</f>
        <v>14.864163630379405</v>
      </c>
      <c r="Y468" s="36"/>
    </row>
    <row r="469" spans="1:25" ht="14.4" thickTop="1" x14ac:dyDescent="0.25">
      <c r="E469" s="36"/>
      <c r="J469" s="36"/>
      <c r="O469" s="36"/>
      <c r="T469" s="36"/>
      <c r="Y469" s="36"/>
    </row>
    <row r="470" spans="1:25" ht="15.45" customHeight="1" thickBot="1" x14ac:dyDescent="0.3">
      <c r="A470" s="80" t="s">
        <v>110</v>
      </c>
      <c r="B470" s="80"/>
      <c r="C470" s="80"/>
      <c r="D470" s="80"/>
      <c r="E470" s="36"/>
      <c r="F470" s="80" t="s">
        <v>110</v>
      </c>
      <c r="G470" s="80"/>
      <c r="H470" s="80"/>
      <c r="I470" s="80"/>
      <c r="J470" s="36"/>
      <c r="K470" s="80" t="s">
        <v>110</v>
      </c>
      <c r="L470" s="80"/>
      <c r="M470" s="80"/>
      <c r="N470" s="80"/>
      <c r="O470" s="36"/>
      <c r="P470" s="80" t="s">
        <v>110</v>
      </c>
      <c r="Q470" s="80"/>
      <c r="R470" s="80"/>
      <c r="S470" s="80"/>
      <c r="T470" s="36"/>
      <c r="U470" s="80" t="s">
        <v>110</v>
      </c>
      <c r="V470" s="80"/>
      <c r="W470" s="80"/>
      <c r="X470" s="80"/>
      <c r="Y470" s="36"/>
    </row>
    <row r="471" spans="1:25" ht="14.4" thickTop="1" x14ac:dyDescent="0.25">
      <c r="A471" s="49"/>
      <c r="B471" s="50"/>
      <c r="C471" s="51" t="s">
        <v>21</v>
      </c>
      <c r="D471" s="49"/>
      <c r="E471" s="36"/>
      <c r="F471" s="49"/>
      <c r="G471" s="50"/>
      <c r="H471" s="51" t="s">
        <v>21</v>
      </c>
      <c r="I471" s="49"/>
      <c r="J471" s="36"/>
      <c r="K471" s="49"/>
      <c r="L471" s="50"/>
      <c r="M471" s="51" t="s">
        <v>21</v>
      </c>
      <c r="N471" s="49"/>
      <c r="O471" s="36"/>
      <c r="P471" s="49"/>
      <c r="Q471" s="50"/>
      <c r="R471" s="51" t="s">
        <v>21</v>
      </c>
      <c r="S471" s="49"/>
      <c r="T471" s="36"/>
      <c r="U471" s="49"/>
      <c r="V471" s="50"/>
      <c r="W471" s="51" t="s">
        <v>21</v>
      </c>
      <c r="X471" s="49"/>
      <c r="Y471" s="36"/>
    </row>
    <row r="472" spans="1:25" x14ac:dyDescent="0.25">
      <c r="A472" s="49"/>
      <c r="B472" s="53" t="s">
        <v>72</v>
      </c>
      <c r="C472" s="54">
        <f>INDEX('Control Totals'!$F$2:$F$76,MATCH(LEFT(A$1,2)&amp;"_"&amp;C471,'Control Totals'!$B$2:$B$76,0))</f>
        <v>269.84794051163641</v>
      </c>
      <c r="D472" s="49"/>
      <c r="E472" s="36"/>
      <c r="F472" s="49"/>
      <c r="G472" s="53" t="s">
        <v>72</v>
      </c>
      <c r="H472" s="54">
        <f>INDEX('Control Totals'!$F$2:$F$76,MATCH(LEFT(F$1,2)&amp;"_"&amp;H471,'Control Totals'!$B$2:$B$76,0))</f>
        <v>14.176348695905096</v>
      </c>
      <c r="I472" s="49"/>
      <c r="J472" s="36"/>
      <c r="K472" s="49"/>
      <c r="L472" s="53" t="s">
        <v>72</v>
      </c>
      <c r="M472" s="54">
        <f>INDEX('Control Totals'!$F$2:$F$76,MATCH(LEFT(K$1,2)&amp;"_"&amp;M471,'Control Totals'!$B$2:$B$76,0))</f>
        <v>35.741203209671845</v>
      </c>
      <c r="N472" s="49"/>
      <c r="O472" s="36"/>
      <c r="P472" s="49"/>
      <c r="Q472" s="53" t="s">
        <v>72</v>
      </c>
      <c r="R472" s="54">
        <f>INDEX('Control Totals'!$F$2:$F$76,MATCH(LEFT(P$1,2)&amp;"_"&amp;R471,'Control Totals'!$B$2:$B$76,0))</f>
        <v>6.2226711821642855</v>
      </c>
      <c r="S472" s="49"/>
      <c r="T472" s="36"/>
      <c r="U472" s="49"/>
      <c r="V472" s="53" t="s">
        <v>72</v>
      </c>
      <c r="W472" s="54">
        <f>INDEX('Control Totals'!$F$2:$F$76,MATCH(LEFT(U$1,2)&amp;"_"&amp;W471,'Control Totals'!$B$2:$B$76,0))</f>
        <v>0.18210898335546513</v>
      </c>
      <c r="X472" s="49"/>
      <c r="Y472" s="36"/>
    </row>
    <row r="473" spans="1:25" ht="15.45" customHeight="1" x14ac:dyDescent="0.25">
      <c r="A473" s="49"/>
      <c r="B473" s="52"/>
      <c r="C473" s="55"/>
      <c r="D473" s="49"/>
      <c r="E473" s="36"/>
      <c r="F473" s="49"/>
      <c r="G473" s="52"/>
      <c r="H473" s="55"/>
      <c r="I473" s="49"/>
      <c r="J473" s="36"/>
      <c r="K473" s="49"/>
      <c r="L473" s="52"/>
      <c r="M473" s="55"/>
      <c r="N473" s="49"/>
      <c r="O473" s="36"/>
      <c r="P473" s="49"/>
      <c r="Q473" s="52"/>
      <c r="R473" s="55"/>
      <c r="S473" s="49"/>
      <c r="T473" s="36"/>
      <c r="U473" s="49"/>
      <c r="V473" s="52"/>
      <c r="W473" s="55"/>
      <c r="X473" s="49"/>
      <c r="Y473" s="36"/>
    </row>
    <row r="474" spans="1:25" ht="14.4" thickBot="1" x14ac:dyDescent="0.3">
      <c r="A474" s="81" t="s">
        <v>92</v>
      </c>
      <c r="B474" s="81"/>
      <c r="C474" s="81"/>
      <c r="D474" s="81"/>
      <c r="E474" s="36"/>
      <c r="F474" s="81" t="s">
        <v>92</v>
      </c>
      <c r="G474" s="81"/>
      <c r="H474" s="81"/>
      <c r="I474" s="81"/>
      <c r="J474" s="36"/>
      <c r="K474" s="81" t="s">
        <v>92</v>
      </c>
      <c r="L474" s="81"/>
      <c r="M474" s="81"/>
      <c r="N474" s="81"/>
      <c r="O474" s="36"/>
      <c r="P474" s="81" t="s">
        <v>92</v>
      </c>
      <c r="Q474" s="81"/>
      <c r="R474" s="81"/>
      <c r="S474" s="81"/>
      <c r="T474" s="36"/>
      <c r="U474" s="81" t="s">
        <v>92</v>
      </c>
      <c r="V474" s="81"/>
      <c r="W474" s="81"/>
      <c r="X474" s="81"/>
      <c r="Y474" s="36"/>
    </row>
    <row r="475" spans="1:25" ht="14.4" thickTop="1" x14ac:dyDescent="0.25">
      <c r="A475" s="82" t="s">
        <v>32</v>
      </c>
      <c r="B475" s="83" t="s">
        <v>51</v>
      </c>
      <c r="C475" s="83" t="s">
        <v>73</v>
      </c>
      <c r="D475" s="41" t="s">
        <v>74</v>
      </c>
      <c r="E475" s="36"/>
      <c r="F475" s="82" t="s">
        <v>32</v>
      </c>
      <c r="G475" s="83" t="s">
        <v>51</v>
      </c>
      <c r="H475" s="83" t="s">
        <v>73</v>
      </c>
      <c r="I475" s="41" t="s">
        <v>74</v>
      </c>
      <c r="J475" s="36"/>
      <c r="K475" s="82" t="s">
        <v>32</v>
      </c>
      <c r="L475" s="83" t="s">
        <v>51</v>
      </c>
      <c r="M475" s="83" t="s">
        <v>73</v>
      </c>
      <c r="N475" s="41" t="s">
        <v>74</v>
      </c>
      <c r="O475" s="36"/>
      <c r="P475" s="82" t="s">
        <v>32</v>
      </c>
      <c r="Q475" s="83" t="s">
        <v>51</v>
      </c>
      <c r="R475" s="83" t="s">
        <v>73</v>
      </c>
      <c r="S475" s="41" t="s">
        <v>74</v>
      </c>
      <c r="T475" s="36"/>
      <c r="U475" s="82" t="s">
        <v>32</v>
      </c>
      <c r="V475" s="83" t="s">
        <v>51</v>
      </c>
      <c r="W475" s="83" t="s">
        <v>73</v>
      </c>
      <c r="X475" s="41" t="s">
        <v>74</v>
      </c>
      <c r="Y475" s="36"/>
    </row>
    <row r="476" spans="1:25" ht="14.4" thickBot="1" x14ac:dyDescent="0.3">
      <c r="A476" s="81"/>
      <c r="B476" s="84"/>
      <c r="C476" s="84"/>
      <c r="D476" s="42" t="s">
        <v>75</v>
      </c>
      <c r="E476" s="36"/>
      <c r="F476" s="81"/>
      <c r="G476" s="84"/>
      <c r="H476" s="84"/>
      <c r="I476" s="42" t="s">
        <v>75</v>
      </c>
      <c r="J476" s="36"/>
      <c r="K476" s="81"/>
      <c r="L476" s="84"/>
      <c r="M476" s="84"/>
      <c r="N476" s="42" t="s">
        <v>75</v>
      </c>
      <c r="O476" s="36"/>
      <c r="P476" s="81"/>
      <c r="Q476" s="84"/>
      <c r="R476" s="84"/>
      <c r="S476" s="42" t="s">
        <v>75</v>
      </c>
      <c r="T476" s="36"/>
      <c r="U476" s="81"/>
      <c r="V476" s="84"/>
      <c r="W476" s="84"/>
      <c r="X476" s="42" t="s">
        <v>75</v>
      </c>
      <c r="Y476" s="36"/>
    </row>
    <row r="477" spans="1:25" ht="14.4" thickTop="1" x14ac:dyDescent="0.25">
      <c r="A477" s="49" t="s">
        <v>76</v>
      </c>
      <c r="B477" s="49" t="s">
        <v>77</v>
      </c>
      <c r="C477" s="56">
        <f>INDEX(Saturations!$G$2:$U$136,MATCH(LEFT(A$1,2)&amp;A477&amp;B477,Saturations!$A$2:$A$136,0),MATCH(C471,Saturations!$G$1:$U$1,0))</f>
        <v>2.5000000000000001E-2</v>
      </c>
      <c r="D477" s="57">
        <f>INDEX(Usage!$G$2:$V$136,MATCH(LEFT(A$1,2)&amp;A477&amp;B477,Usage!$A$2:$A$136,0),MATCH(C471,Usage!$G$1:$V$1,0))/1000000</f>
        <v>1.3912754680510231</v>
      </c>
      <c r="E477" s="36"/>
      <c r="F477" s="49" t="s">
        <v>76</v>
      </c>
      <c r="G477" s="49" t="s">
        <v>77</v>
      </c>
      <c r="H477" s="56">
        <f>INDEX(Saturations!$G$2:$U$136,MATCH(LEFT(F$1,2)&amp;F477&amp;G477,Saturations!$A$2:$A$136,0),MATCH(H471,Saturations!$G$1:$U$1,0))</f>
        <v>2.5000000000000001E-2</v>
      </c>
      <c r="I477" s="57">
        <f>INDEX(Usage!$G$2:$V$136,MATCH(LEFT(F$1,2)&amp;F477&amp;G477,Usage!$A$2:$A$136,0),MATCH(H471,Usage!$G$1:$V$1,0))/1000000</f>
        <v>4.1594875059664679E-2</v>
      </c>
      <c r="J477" s="36"/>
      <c r="K477" s="49" t="s">
        <v>76</v>
      </c>
      <c r="L477" s="49" t="s">
        <v>77</v>
      </c>
      <c r="M477" s="56">
        <f>INDEX(Saturations!$G$2:$U$136,MATCH(LEFT(K$1,2)&amp;K477&amp;L477,Saturations!$A$2:$A$136,0),MATCH(M471,Saturations!$G$1:$U$1,0))</f>
        <v>2.5000000000000001E-2</v>
      </c>
      <c r="N477" s="57">
        <f>INDEX(Usage!$G$2:$V$136,MATCH(LEFT(K$1,2)&amp;K477&amp;L477,Usage!$A$2:$A$136,0),MATCH(M471,Usage!$G$1:$V$1,0))/1000000</f>
        <v>0.29103428582425922</v>
      </c>
      <c r="O477" s="36"/>
      <c r="P477" s="49" t="s">
        <v>76</v>
      </c>
      <c r="Q477" s="49" t="s">
        <v>77</v>
      </c>
      <c r="R477" s="56">
        <f>INDEX(Saturations!$G$2:$U$136,MATCH(LEFT(P$1,2)&amp;P477&amp;Q477,Saturations!$A$2:$A$136,0),MATCH(R471,Saturations!$G$1:$U$1,0))</f>
        <v>2.5000000000000001E-2</v>
      </c>
      <c r="S477" s="57">
        <f>INDEX(Usage!$G$2:$V$136,MATCH(LEFT(P$1,2)&amp;P477&amp;Q477,Usage!$A$2:$A$136,0),MATCH(R471,Usage!$G$1:$V$1,0))/1000000</f>
        <v>2.5126262729922331E-2</v>
      </c>
      <c r="T477" s="36"/>
      <c r="U477" s="49" t="s">
        <v>76</v>
      </c>
      <c r="V477" s="49" t="s">
        <v>77</v>
      </c>
      <c r="W477" s="56">
        <f>INDEX(Saturations!$G$2:$U$136,MATCH(LEFT(U$1,2)&amp;U477&amp;V477,Saturations!$A$2:$A$136,0),MATCH(W471,Saturations!$G$1:$U$1,0))</f>
        <v>2.5000000000000001E-2</v>
      </c>
      <c r="X477" s="57">
        <f>INDEX(Usage!$G$2:$V$136,MATCH(LEFT(U$1,2)&amp;U477&amp;V477,Usage!$A$2:$A$136,0),MATCH(W471,Usage!$G$1:$V$1,0))/1000000</f>
        <v>4.9473570645945197E-4</v>
      </c>
      <c r="Y477" s="36"/>
    </row>
    <row r="478" spans="1:25" x14ac:dyDescent="0.25">
      <c r="A478" s="49" t="s">
        <v>76</v>
      </c>
      <c r="B478" s="49" t="s">
        <v>78</v>
      </c>
      <c r="C478" s="56">
        <f>INDEX(Saturations!$G$2:$U$136,MATCH(LEFT(A$1,2)&amp;A478&amp;B478,Saturations!$A$2:$A$136,0),MATCH(C471,Saturations!$G$1:$U$1,0))</f>
        <v>2.5000000000000001E-2</v>
      </c>
      <c r="D478" s="57">
        <f>INDEX(Usage!$G$2:$V$136,MATCH(LEFT(A$1,2)&amp;A478&amp;B478,Usage!$A$2:$A$136,0),MATCH(C471,Usage!$G$1:$V$1,0))/1000000</f>
        <v>1.4008379044457737</v>
      </c>
      <c r="E478" s="36"/>
      <c r="F478" s="49" t="s">
        <v>76</v>
      </c>
      <c r="G478" s="49" t="s">
        <v>78</v>
      </c>
      <c r="H478" s="56">
        <f>INDEX(Saturations!$G$2:$U$136,MATCH(LEFT(F$1,2)&amp;F478&amp;G478,Saturations!$A$2:$A$136,0),MATCH(H471,Saturations!$G$1:$U$1,0))</f>
        <v>2.5000000000000001E-2</v>
      </c>
      <c r="I478" s="57">
        <f>INDEX(Usage!$G$2:$V$136,MATCH(LEFT(F$1,2)&amp;F478&amp;G478,Usage!$A$2:$A$136,0),MATCH(H471,Usage!$G$1:$V$1,0))/1000000</f>
        <v>4.8184929822146491E-2</v>
      </c>
      <c r="J478" s="36"/>
      <c r="K478" s="49" t="s">
        <v>76</v>
      </c>
      <c r="L478" s="49" t="s">
        <v>78</v>
      </c>
      <c r="M478" s="56">
        <f>INDEX(Saturations!$G$2:$U$136,MATCH(LEFT(K$1,2)&amp;K478&amp;L478,Saturations!$A$2:$A$136,0),MATCH(M471,Saturations!$G$1:$U$1,0))</f>
        <v>2.5000000000000001E-2</v>
      </c>
      <c r="N478" s="57">
        <f>INDEX(Usage!$G$2:$V$136,MATCH(LEFT(K$1,2)&amp;K478&amp;L478,Usage!$A$2:$A$136,0),MATCH(M471,Usage!$G$1:$V$1,0))/1000000</f>
        <v>0.30943023503412459</v>
      </c>
      <c r="O478" s="36"/>
      <c r="P478" s="49" t="s">
        <v>76</v>
      </c>
      <c r="Q478" s="49" t="s">
        <v>78</v>
      </c>
      <c r="R478" s="56">
        <f>INDEX(Saturations!$G$2:$U$136,MATCH(LEFT(P$1,2)&amp;P478&amp;Q478,Saturations!$A$2:$A$136,0),MATCH(R471,Saturations!$G$1:$U$1,0))</f>
        <v>2.5000000000000001E-2</v>
      </c>
      <c r="S478" s="57">
        <f>INDEX(Usage!$G$2:$V$136,MATCH(LEFT(P$1,2)&amp;P478&amp;Q478,Usage!$A$2:$A$136,0),MATCH(R471,Usage!$G$1:$V$1,0))/1000000</f>
        <v>2.6395062189173403E-2</v>
      </c>
      <c r="T478" s="36"/>
      <c r="U478" s="49" t="s">
        <v>76</v>
      </c>
      <c r="V478" s="49" t="s">
        <v>78</v>
      </c>
      <c r="W478" s="56">
        <f>INDEX(Saturations!$G$2:$U$136,MATCH(LEFT(U$1,2)&amp;U478&amp;V478,Saturations!$A$2:$A$136,0),MATCH(W471,Saturations!$G$1:$U$1,0))</f>
        <v>2.5000000000000001E-2</v>
      </c>
      <c r="X478" s="57">
        <f>INDEX(Usage!$G$2:$V$136,MATCH(LEFT(U$1,2)&amp;U478&amp;V478,Usage!$A$2:$A$136,0),MATCH(W471,Usage!$G$1:$V$1,0))/1000000</f>
        <v>5.3905922104119125E-4</v>
      </c>
      <c r="Y478" s="36"/>
    </row>
    <row r="479" spans="1:25" x14ac:dyDescent="0.25">
      <c r="A479" s="49" t="s">
        <v>76</v>
      </c>
      <c r="B479" s="49" t="s">
        <v>79</v>
      </c>
      <c r="C479" s="56">
        <f>INDEX(Saturations!$G$2:$U$136,MATCH(LEFT(A$1,2)&amp;A479&amp;B479,Saturations!$A$2:$A$136,0),MATCH(C471,Saturations!$G$1:$U$1,0))</f>
        <v>0.12818875133693347</v>
      </c>
      <c r="D479" s="57">
        <f>INDEX(Usage!$G$2:$V$136,MATCH(LEFT(A$1,2)&amp;A479&amp;B479,Usage!$A$2:$A$136,0),MATCH(C471,Usage!$G$1:$V$1,0))/1000000</f>
        <v>6.0763200441994369</v>
      </c>
      <c r="E479" s="36"/>
      <c r="F479" s="49" t="s">
        <v>76</v>
      </c>
      <c r="G479" s="49" t="s">
        <v>79</v>
      </c>
      <c r="H479" s="56">
        <f>INDEX(Saturations!$G$2:$U$136,MATCH(LEFT(F$1,2)&amp;F479&amp;G479,Saturations!$A$2:$A$136,0),MATCH(H471,Saturations!$G$1:$U$1,0))</f>
        <v>0.18954764965777018</v>
      </c>
      <c r="I479" s="57">
        <f>INDEX(Usage!$G$2:$V$136,MATCH(LEFT(F$1,2)&amp;F479&amp;G479,Usage!$A$2:$A$136,0),MATCH(H471,Usage!$G$1:$V$1,0))/1000000</f>
        <v>0.29391279796339392</v>
      </c>
      <c r="J479" s="36"/>
      <c r="K479" s="49" t="s">
        <v>76</v>
      </c>
      <c r="L479" s="49" t="s">
        <v>79</v>
      </c>
      <c r="M479" s="56">
        <f>INDEX(Saturations!$G$2:$U$136,MATCH(LEFT(K$1,2)&amp;K479&amp;L479,Saturations!$A$2:$A$136,0),MATCH(M471,Saturations!$G$1:$U$1,0))</f>
        <v>5.8239276119433983E-2</v>
      </c>
      <c r="N479" s="57">
        <f>INDEX(Usage!$G$2:$V$136,MATCH(LEFT(K$1,2)&amp;K479&amp;L479,Usage!$A$2:$A$136,0),MATCH(M471,Usage!$G$1:$V$1,0))/1000000</f>
        <v>0.65980088703975637</v>
      </c>
      <c r="O479" s="36"/>
      <c r="P479" s="49" t="s">
        <v>76</v>
      </c>
      <c r="Q479" s="49" t="s">
        <v>79</v>
      </c>
      <c r="R479" s="56">
        <f>INDEX(Saturations!$G$2:$U$136,MATCH(LEFT(P$1,2)&amp;P479&amp;Q479,Saturations!$A$2:$A$136,0),MATCH(R471,Saturations!$G$1:$U$1,0))</f>
        <v>0.17595529852620176</v>
      </c>
      <c r="S479" s="57">
        <f>INDEX(Usage!$G$2:$V$136,MATCH(LEFT(P$1,2)&amp;P479&amp;Q479,Usage!$A$2:$A$136,0),MATCH(R471,Usage!$G$1:$V$1,0))/1000000</f>
        <v>0.17130715783874056</v>
      </c>
      <c r="T479" s="36"/>
      <c r="U479" s="49" t="s">
        <v>76</v>
      </c>
      <c r="V479" s="49" t="s">
        <v>79</v>
      </c>
      <c r="W479" s="56">
        <f>INDEX(Saturations!$G$2:$U$136,MATCH(LEFT(U$1,2)&amp;U479&amp;V479,Saturations!$A$2:$A$136,0),MATCH(W471,Saturations!$G$1:$U$1,0))</f>
        <v>0.45527791994682315</v>
      </c>
      <c r="X479" s="57">
        <f>INDEX(Usage!$G$2:$V$136,MATCH(LEFT(U$1,2)&amp;U479&amp;V479,Usage!$A$2:$A$136,0),MATCH(W471,Usage!$G$1:$V$1,0))/1000000</f>
        <v>8.7619574461145454E-3</v>
      </c>
      <c r="Y479" s="36"/>
    </row>
    <row r="480" spans="1:25" x14ac:dyDescent="0.25">
      <c r="A480" s="49" t="s">
        <v>76</v>
      </c>
      <c r="B480" s="49" t="s">
        <v>80</v>
      </c>
      <c r="C480" s="56">
        <f>INDEX(Saturations!$G$2:$U$136,MATCH(LEFT(A$1,2)&amp;A480&amp;B480,Saturations!$A$2:$A$136,0),MATCH(C471,Saturations!$G$1:$U$1,0))</f>
        <v>1.9135809362286798E-2</v>
      </c>
      <c r="D480" s="57">
        <f>INDEX(Usage!$G$2:$V$136,MATCH(LEFT(A$1,2)&amp;A480&amp;B480,Usage!$A$2:$A$136,0),MATCH(C471,Usage!$G$1:$V$1,0))/1000000</f>
        <v>1.0270072707759021</v>
      </c>
      <c r="E480" s="36"/>
      <c r="F480" s="49" t="s">
        <v>76</v>
      </c>
      <c r="G480" s="49" t="s">
        <v>80</v>
      </c>
      <c r="H480" s="56">
        <f>INDEX(Saturations!$G$2:$U$136,MATCH(LEFT(F$1,2)&amp;F480&amp;G480,Saturations!$A$2:$A$136,0),MATCH(H471,Saturations!$G$1:$U$1,0))</f>
        <v>2.0766521190408303E-2</v>
      </c>
      <c r="I480" s="57">
        <f>INDEX(Usage!$G$2:$V$136,MATCH(LEFT(F$1,2)&amp;F480&amp;G480,Usage!$A$2:$A$136,0),MATCH(H471,Usage!$G$1:$V$1,0))/1000000</f>
        <v>4.0501989779132198E-2</v>
      </c>
      <c r="J480" s="36"/>
      <c r="K480" s="49" t="s">
        <v>76</v>
      </c>
      <c r="L480" s="49" t="s">
        <v>80</v>
      </c>
      <c r="M480" s="56">
        <f>INDEX(Saturations!$G$2:$U$136,MATCH(LEFT(K$1,2)&amp;K480&amp;L480,Saturations!$A$2:$A$136,0),MATCH(M471,Saturations!$G$1:$U$1,0))</f>
        <v>1.9135809362286798E-2</v>
      </c>
      <c r="N480" s="57">
        <f>INDEX(Usage!$G$2:$V$136,MATCH(LEFT(K$1,2)&amp;K480&amp;L480,Usage!$A$2:$A$136,0),MATCH(M471,Usage!$G$1:$V$1,0))/1000000</f>
        <v>0.146173167808096</v>
      </c>
      <c r="O480" s="36"/>
      <c r="P480" s="49" t="s">
        <v>76</v>
      </c>
      <c r="Q480" s="49" t="s">
        <v>80</v>
      </c>
      <c r="R480" s="56">
        <f>INDEX(Saturations!$G$2:$U$136,MATCH(LEFT(P$1,2)&amp;P480&amp;Q480,Saturations!$A$2:$A$136,0),MATCH(R471,Saturations!$G$1:$U$1,0))</f>
        <v>1.9135809362286798E-2</v>
      </c>
      <c r="S480" s="57">
        <f>INDEX(Usage!$G$2:$V$136,MATCH(LEFT(P$1,2)&amp;P480&amp;Q480,Usage!$A$2:$A$136,0),MATCH(R471,Usage!$G$1:$V$1,0))/1000000</f>
        <v>2.5845570780468341E-2</v>
      </c>
      <c r="T480" s="36"/>
      <c r="U480" s="49" t="s">
        <v>76</v>
      </c>
      <c r="V480" s="49" t="s">
        <v>80</v>
      </c>
      <c r="W480" s="56">
        <f>INDEX(Saturations!$G$2:$U$136,MATCH(LEFT(U$1,2)&amp;U480&amp;V480,Saturations!$A$2:$A$136,0),MATCH(W471,Saturations!$G$1:$U$1,0))</f>
        <v>5.6222108675973728E-2</v>
      </c>
      <c r="X480" s="57">
        <f>INDEX(Usage!$G$2:$V$136,MATCH(LEFT(U$1,2)&amp;U480&amp;V480,Usage!$A$2:$A$136,0),MATCH(W471,Usage!$G$1:$V$1,0))/1000000</f>
        <v>1.0338860515160054E-3</v>
      </c>
      <c r="Y480" s="36"/>
    </row>
    <row r="481" spans="1:25" x14ac:dyDescent="0.25">
      <c r="A481" s="49" t="s">
        <v>76</v>
      </c>
      <c r="B481" s="49" t="s">
        <v>81</v>
      </c>
      <c r="C481" s="56">
        <f>INDEX(Saturations!$G$2:$U$136,MATCH(LEFT(A$1,2)&amp;A481&amp;B481,Saturations!$A$2:$A$136,0),MATCH(C471,Saturations!$G$1:$U$1,0))</f>
        <v>0</v>
      </c>
      <c r="D481" s="57">
        <f>INDEX(Usage!$G$2:$V$136,MATCH(LEFT(A$1,2)&amp;A481&amp;B481,Usage!$A$2:$A$136,0),MATCH(C471,Usage!$G$1:$V$1,0))/1000000</f>
        <v>0</v>
      </c>
      <c r="E481" s="36"/>
      <c r="F481" s="49" t="s">
        <v>76</v>
      </c>
      <c r="G481" s="49" t="s">
        <v>81</v>
      </c>
      <c r="H481" s="56">
        <f>INDEX(Saturations!$G$2:$U$136,MATCH(LEFT(F$1,2)&amp;F481&amp;G481,Saturations!$A$2:$A$136,0),MATCH(H471,Saturations!$G$1:$U$1,0))</f>
        <v>0</v>
      </c>
      <c r="I481" s="57">
        <f>INDEX(Usage!$G$2:$V$136,MATCH(LEFT(F$1,2)&amp;F481&amp;G481,Usage!$A$2:$A$136,0),MATCH(H471,Usage!$G$1:$V$1,0))/1000000</f>
        <v>0</v>
      </c>
      <c r="J481" s="36"/>
      <c r="K481" s="49" t="s">
        <v>76</v>
      </c>
      <c r="L481" s="49" t="s">
        <v>81</v>
      </c>
      <c r="M481" s="56">
        <f>INDEX(Saturations!$G$2:$U$136,MATCH(LEFT(K$1,2)&amp;K481&amp;L481,Saturations!$A$2:$A$136,0),MATCH(M471,Saturations!$G$1:$U$1,0))</f>
        <v>0</v>
      </c>
      <c r="N481" s="57">
        <f>INDEX(Usage!$G$2:$V$136,MATCH(LEFT(K$1,2)&amp;K481&amp;L481,Usage!$A$2:$A$136,0),MATCH(M471,Usage!$G$1:$V$1,0))/1000000</f>
        <v>0</v>
      </c>
      <c r="O481" s="36"/>
      <c r="P481" s="49" t="s">
        <v>76</v>
      </c>
      <c r="Q481" s="49" t="s">
        <v>81</v>
      </c>
      <c r="R481" s="56">
        <f>INDEX(Saturations!$G$2:$U$136,MATCH(LEFT(P$1,2)&amp;P481&amp;Q481,Saturations!$A$2:$A$136,0),MATCH(R471,Saturations!$G$1:$U$1,0))</f>
        <v>0</v>
      </c>
      <c r="S481" s="57">
        <f>INDEX(Usage!$G$2:$V$136,MATCH(LEFT(P$1,2)&amp;P481&amp;Q481,Usage!$A$2:$A$136,0),MATCH(R471,Usage!$G$1:$V$1,0))/1000000</f>
        <v>0</v>
      </c>
      <c r="T481" s="36"/>
      <c r="U481" s="49" t="s">
        <v>76</v>
      </c>
      <c r="V481" s="49" t="s">
        <v>81</v>
      </c>
      <c r="W481" s="56">
        <f>INDEX(Saturations!$G$2:$U$136,MATCH(LEFT(U$1,2)&amp;U481&amp;V481,Saturations!$A$2:$A$136,0),MATCH(W471,Saturations!$G$1:$U$1,0))</f>
        <v>0</v>
      </c>
      <c r="X481" s="57">
        <f>INDEX(Usage!$G$2:$V$136,MATCH(LEFT(U$1,2)&amp;U481&amp;V481,Usage!$A$2:$A$136,0),MATCH(W471,Usage!$G$1:$V$1,0))/1000000</f>
        <v>0</v>
      </c>
      <c r="Y481" s="36"/>
    </row>
    <row r="482" spans="1:25" x14ac:dyDescent="0.25">
      <c r="A482" s="49" t="s">
        <v>119</v>
      </c>
      <c r="B482" s="49" t="s">
        <v>82</v>
      </c>
      <c r="C482" s="56">
        <f>INDEX(Saturations!$G$2:$U$136,MATCH(LEFT(A$1,2)&amp;A482&amp;B482,Saturations!$A$2:$A$136,0),MATCH(C471,Saturations!$G$1:$U$1,0))</f>
        <v>6.2159637458538225E-2</v>
      </c>
      <c r="D482" s="57">
        <f>INDEX(Usage!$G$2:$V$136,MATCH(LEFT(A$1,2)&amp;A482&amp;B482,Usage!$A$2:$A$136,0),MATCH(C471,Usage!$G$1:$V$1,0))/1000000</f>
        <v>5.3510815826413616</v>
      </c>
      <c r="E482" s="36"/>
      <c r="F482" s="49" t="s">
        <v>119</v>
      </c>
      <c r="G482" s="49" t="s">
        <v>82</v>
      </c>
      <c r="H482" s="56">
        <f>INDEX(Saturations!$G$2:$U$136,MATCH(LEFT(F$1,2)&amp;F482&amp;G482,Saturations!$A$2:$A$136,0),MATCH(H471,Saturations!$G$1:$U$1,0))</f>
        <v>1.3372462048937401E-2</v>
      </c>
      <c r="I482" s="57">
        <f>INDEX(Usage!$G$2:$V$136,MATCH(LEFT(F$1,2)&amp;F482&amp;G482,Usage!$A$2:$A$136,0),MATCH(H471,Usage!$G$1:$V$1,0))/1000000</f>
        <v>4.1643394655424548E-2</v>
      </c>
      <c r="J482" s="36"/>
      <c r="K482" s="49" t="s">
        <v>119</v>
      </c>
      <c r="L482" s="49" t="s">
        <v>82</v>
      </c>
      <c r="M482" s="56">
        <f>INDEX(Saturations!$G$2:$U$136,MATCH(LEFT(K$1,2)&amp;K482&amp;L482,Saturations!$A$2:$A$136,0),MATCH(M471,Saturations!$G$1:$U$1,0))</f>
        <v>6.2159637458538225E-2</v>
      </c>
      <c r="N482" s="57">
        <f>INDEX(Usage!$G$2:$V$136,MATCH(LEFT(K$1,2)&amp;K482&amp;L482,Usage!$A$2:$A$136,0),MATCH(M471,Usage!$G$1:$V$1,0))/1000000</f>
        <v>0.24681110909705173</v>
      </c>
      <c r="O482" s="36"/>
      <c r="P482" s="49" t="s">
        <v>119</v>
      </c>
      <c r="Q482" s="49" t="s">
        <v>82</v>
      </c>
      <c r="R482" s="56">
        <f>INDEX(Saturations!$G$2:$U$136,MATCH(LEFT(P$1,2)&amp;P482&amp;Q482,Saturations!$A$2:$A$136,0),MATCH(R471,Saturations!$G$1:$U$1,0))</f>
        <v>6.2159637458538225E-2</v>
      </c>
      <c r="S482" s="57">
        <f>INDEX(Usage!$G$2:$V$136,MATCH(LEFT(P$1,2)&amp;P482&amp;Q482,Usage!$A$2:$A$136,0),MATCH(R471,Usage!$G$1:$V$1,0))/1000000</f>
        <v>4.1777820830624375E-2</v>
      </c>
      <c r="T482" s="36"/>
      <c r="U482" s="49" t="s">
        <v>119</v>
      </c>
      <c r="V482" s="49" t="s">
        <v>82</v>
      </c>
      <c r="W482" s="56">
        <f>INDEX(Saturations!$G$2:$U$136,MATCH(LEFT(U$1,2)&amp;U482&amp;V482,Saturations!$A$2:$A$136,0),MATCH(W471,Saturations!$G$1:$U$1,0))</f>
        <v>1.2955952227315231E-2</v>
      </c>
      <c r="X482" s="57">
        <f>INDEX(Usage!$G$2:$V$136,MATCH(LEFT(U$1,2)&amp;U482&amp;V482,Usage!$A$2:$A$136,0),MATCH(W471,Usage!$G$1:$V$1,0))/1000000</f>
        <v>2.3328831534462667E-4</v>
      </c>
      <c r="Y482" s="36"/>
    </row>
    <row r="483" spans="1:25" x14ac:dyDescent="0.25">
      <c r="A483" s="49" t="s">
        <v>119</v>
      </c>
      <c r="B483" s="49" t="s">
        <v>83</v>
      </c>
      <c r="C483" s="56">
        <f>INDEX(Saturations!$G$2:$U$136,MATCH(LEFT(A$1,2)&amp;A483&amp;B483,Saturations!$A$2:$A$136,0),MATCH(C471,Saturations!$G$1:$U$1,0))</f>
        <v>9.6886191762878375E-3</v>
      </c>
      <c r="D483" s="57">
        <f>INDEX(Usage!$G$2:$V$136,MATCH(LEFT(A$1,2)&amp;A483&amp;B483,Usage!$A$2:$A$136,0),MATCH(C471,Usage!$G$1:$V$1,0))/1000000</f>
        <v>0.79433863478556166</v>
      </c>
      <c r="E483" s="36"/>
      <c r="F483" s="49" t="s">
        <v>119</v>
      </c>
      <c r="G483" s="49" t="s">
        <v>83</v>
      </c>
      <c r="H483" s="56">
        <f>INDEX(Saturations!$G$2:$U$136,MATCH(LEFT(F$1,2)&amp;F483&amp;G483,Saturations!$A$2:$A$136,0),MATCH(H471,Saturations!$G$1:$U$1,0))</f>
        <v>7.2331527825719805E-2</v>
      </c>
      <c r="I483" s="57">
        <f>INDEX(Usage!$G$2:$V$136,MATCH(LEFT(F$1,2)&amp;F483&amp;G483,Usage!$A$2:$A$136,0),MATCH(H471,Usage!$G$1:$V$1,0))/1000000</f>
        <v>0.21452261892873098</v>
      </c>
      <c r="J483" s="36"/>
      <c r="K483" s="49" t="s">
        <v>119</v>
      </c>
      <c r="L483" s="49" t="s">
        <v>83</v>
      </c>
      <c r="M483" s="56">
        <f>INDEX(Saturations!$G$2:$U$136,MATCH(LEFT(K$1,2)&amp;K483&amp;L483,Saturations!$A$2:$A$136,0),MATCH(M471,Saturations!$G$1:$U$1,0))</f>
        <v>9.6886191762878375E-3</v>
      </c>
      <c r="N483" s="57">
        <f>INDEX(Usage!$G$2:$V$136,MATCH(LEFT(K$1,2)&amp;K483&amp;L483,Usage!$A$2:$A$136,0),MATCH(M471,Usage!$G$1:$V$1,0))/1000000</f>
        <v>3.6637751905342637E-2</v>
      </c>
      <c r="O483" s="36"/>
      <c r="P483" s="49" t="s">
        <v>119</v>
      </c>
      <c r="Q483" s="49" t="s">
        <v>83</v>
      </c>
      <c r="R483" s="56">
        <f>INDEX(Saturations!$G$2:$U$136,MATCH(LEFT(P$1,2)&amp;P483&amp;Q483,Saturations!$A$2:$A$136,0),MATCH(R471,Saturations!$G$1:$U$1,0))</f>
        <v>9.6886191762878375E-3</v>
      </c>
      <c r="S483" s="57">
        <f>INDEX(Usage!$G$2:$V$136,MATCH(LEFT(P$1,2)&amp;P483&amp;Q483,Usage!$A$2:$A$136,0),MATCH(R471,Usage!$G$1:$V$1,0))/1000000</f>
        <v>6.2016877616979035E-3</v>
      </c>
      <c r="T483" s="36"/>
      <c r="U483" s="49" t="s">
        <v>119</v>
      </c>
      <c r="V483" s="49" t="s">
        <v>83</v>
      </c>
      <c r="W483" s="56">
        <f>INDEX(Saturations!$G$2:$U$136,MATCH(LEFT(U$1,2)&amp;U483&amp;V483,Saturations!$A$2:$A$136,0),MATCH(W471,Saturations!$G$1:$U$1,0))</f>
        <v>7.0078629919403182E-2</v>
      </c>
      <c r="X483" s="57">
        <f>INDEX(Usage!$G$2:$V$136,MATCH(LEFT(U$1,2)&amp;U483&amp;V483,Usage!$A$2:$A$136,0),MATCH(W471,Usage!$G$1:$V$1,0))/1000000</f>
        <v>1.20176610930257E-3</v>
      </c>
      <c r="Y483" s="36"/>
    </row>
    <row r="484" spans="1:25" x14ac:dyDescent="0.25">
      <c r="A484" s="49" t="s">
        <v>119</v>
      </c>
      <c r="B484" s="49" t="s">
        <v>80</v>
      </c>
      <c r="C484" s="56">
        <f>INDEX(Saturations!$G$2:$U$136,MATCH(LEFT(A$1,2)&amp;A484&amp;B484,Saturations!$A$2:$A$136,0),MATCH(C471,Saturations!$G$1:$U$1,0))</f>
        <v>1.9135809362286798E-2</v>
      </c>
      <c r="D484" s="57">
        <f>INDEX(Usage!$G$2:$V$136,MATCH(LEFT(A$1,2)&amp;A484&amp;B484,Usage!$A$2:$A$136,0),MATCH(C471,Usage!$G$1:$V$1,0))/1000000</f>
        <v>1.3375916119244213</v>
      </c>
      <c r="E484" s="36"/>
      <c r="F484" s="49" t="s">
        <v>119</v>
      </c>
      <c r="G484" s="49" t="s">
        <v>80</v>
      </c>
      <c r="H484" s="56">
        <f>INDEX(Saturations!$G$2:$U$136,MATCH(LEFT(F$1,2)&amp;F484&amp;G484,Saturations!$A$2:$A$136,0),MATCH(H471,Saturations!$G$1:$U$1,0))</f>
        <v>2.0766521190408303E-2</v>
      </c>
      <c r="I484" s="57">
        <f>INDEX(Usage!$G$2:$V$136,MATCH(LEFT(F$1,2)&amp;F484&amp;G484,Usage!$A$2:$A$136,0),MATCH(H471,Usage!$G$1:$V$1,0))/1000000</f>
        <v>5.5006189649916097E-2</v>
      </c>
      <c r="J484" s="36"/>
      <c r="K484" s="49" t="s">
        <v>119</v>
      </c>
      <c r="L484" s="49" t="s">
        <v>80</v>
      </c>
      <c r="M484" s="56">
        <f>INDEX(Saturations!$G$2:$U$136,MATCH(LEFT(K$1,2)&amp;K484&amp;L484,Saturations!$A$2:$A$136,0),MATCH(M471,Saturations!$G$1:$U$1,0))</f>
        <v>1.9135809362286798E-2</v>
      </c>
      <c r="N484" s="57">
        <f>INDEX(Usage!$G$2:$V$136,MATCH(LEFT(K$1,2)&amp;K484&amp;L484,Usage!$A$2:$A$136,0),MATCH(M471,Usage!$G$1:$V$1,0))/1000000</f>
        <v>6.9036727169053722E-2</v>
      </c>
      <c r="O484" s="36"/>
      <c r="P484" s="49" t="s">
        <v>119</v>
      </c>
      <c r="Q484" s="49" t="s">
        <v>80</v>
      </c>
      <c r="R484" s="56">
        <f>INDEX(Saturations!$G$2:$U$136,MATCH(LEFT(P$1,2)&amp;P484&amp;Q484,Saturations!$A$2:$A$136,0),MATCH(R471,Saturations!$G$1:$U$1,0))</f>
        <v>1.9135809362286798E-2</v>
      </c>
      <c r="S484" s="57">
        <f>INDEX(Usage!$G$2:$V$136,MATCH(LEFT(P$1,2)&amp;P484&amp;Q484,Usage!$A$2:$A$136,0),MATCH(R471,Usage!$G$1:$V$1,0))/1000000</f>
        <v>1.1832835922337907E-2</v>
      </c>
      <c r="T484" s="36"/>
      <c r="U484" s="49" t="s">
        <v>119</v>
      </c>
      <c r="V484" s="49" t="s">
        <v>80</v>
      </c>
      <c r="W484" s="56">
        <f>INDEX(Saturations!$G$2:$U$136,MATCH(LEFT(U$1,2)&amp;U484&amp;V484,Saturations!$A$2:$A$136,0),MATCH(W471,Saturations!$G$1:$U$1,0))</f>
        <v>5.6222108675973728E-2</v>
      </c>
      <c r="X484" s="57">
        <f>INDEX(Usage!$G$2:$V$136,MATCH(LEFT(U$1,2)&amp;U484&amp;V484,Usage!$A$2:$A$136,0),MATCH(W471,Usage!$G$1:$V$1,0))/1000000</f>
        <v>8.3917997988375889E-4</v>
      </c>
      <c r="Y484" s="36"/>
    </row>
    <row r="485" spans="1:25" x14ac:dyDescent="0.25">
      <c r="A485" s="49" t="s">
        <v>119</v>
      </c>
      <c r="B485" s="49" t="s">
        <v>81</v>
      </c>
      <c r="C485" s="56">
        <f>INDEX(Saturations!$G$2:$U$136,MATCH(LEFT(A$1,2)&amp;A485&amp;B485,Saturations!$A$2:$A$136,0),MATCH(C471,Saturations!$G$1:$U$1,0))</f>
        <v>0</v>
      </c>
      <c r="D485" s="57">
        <f>INDEX(Usage!$G$2:$V$136,MATCH(LEFT(A$1,2)&amp;A485&amp;B485,Usage!$A$2:$A$136,0),MATCH(C471,Usage!$G$1:$V$1,0))/1000000</f>
        <v>0</v>
      </c>
      <c r="E485" s="36"/>
      <c r="F485" s="49" t="s">
        <v>119</v>
      </c>
      <c r="G485" s="49" t="s">
        <v>81</v>
      </c>
      <c r="H485" s="56">
        <f>INDEX(Saturations!$G$2:$U$136,MATCH(LEFT(F$1,2)&amp;F485&amp;G485,Saturations!$A$2:$A$136,0),MATCH(H471,Saturations!$G$1:$U$1,0))</f>
        <v>0</v>
      </c>
      <c r="I485" s="57">
        <f>INDEX(Usage!$G$2:$V$136,MATCH(LEFT(F$1,2)&amp;F485&amp;G485,Usage!$A$2:$A$136,0),MATCH(H471,Usage!$G$1:$V$1,0))/1000000</f>
        <v>0</v>
      </c>
      <c r="J485" s="36"/>
      <c r="K485" s="49" t="s">
        <v>119</v>
      </c>
      <c r="L485" s="49" t="s">
        <v>81</v>
      </c>
      <c r="M485" s="56">
        <f>INDEX(Saturations!$G$2:$U$136,MATCH(LEFT(K$1,2)&amp;K485&amp;L485,Saturations!$A$2:$A$136,0),MATCH(M471,Saturations!$G$1:$U$1,0))</f>
        <v>0</v>
      </c>
      <c r="N485" s="57">
        <f>INDEX(Usage!$G$2:$V$136,MATCH(LEFT(K$1,2)&amp;K485&amp;L485,Usage!$A$2:$A$136,0),MATCH(M471,Usage!$G$1:$V$1,0))/1000000</f>
        <v>0</v>
      </c>
      <c r="O485" s="36"/>
      <c r="P485" s="49" t="s">
        <v>119</v>
      </c>
      <c r="Q485" s="49" t="s">
        <v>81</v>
      </c>
      <c r="R485" s="56">
        <f>INDEX(Saturations!$G$2:$U$136,MATCH(LEFT(P$1,2)&amp;P485&amp;Q485,Saturations!$A$2:$A$136,0),MATCH(R471,Saturations!$G$1:$U$1,0))</f>
        <v>0</v>
      </c>
      <c r="S485" s="57">
        <f>INDEX(Usage!$G$2:$V$136,MATCH(LEFT(P$1,2)&amp;P485&amp;Q485,Usage!$A$2:$A$136,0),MATCH(R471,Usage!$G$1:$V$1,0))/1000000</f>
        <v>0</v>
      </c>
      <c r="T485" s="36"/>
      <c r="U485" s="49" t="s">
        <v>119</v>
      </c>
      <c r="V485" s="49" t="s">
        <v>81</v>
      </c>
      <c r="W485" s="56">
        <f>INDEX(Saturations!$G$2:$U$136,MATCH(LEFT(U$1,2)&amp;U485&amp;V485,Saturations!$A$2:$A$136,0),MATCH(W471,Saturations!$G$1:$U$1,0))</f>
        <v>0</v>
      </c>
      <c r="X485" s="57">
        <f>INDEX(Usage!$G$2:$V$136,MATCH(LEFT(U$1,2)&amp;U485&amp;V485,Usage!$A$2:$A$136,0),MATCH(W471,Usage!$G$1:$V$1,0))/1000000</f>
        <v>0</v>
      </c>
      <c r="Y485" s="36"/>
    </row>
    <row r="486" spans="1:25" x14ac:dyDescent="0.25">
      <c r="A486" s="49" t="s">
        <v>84</v>
      </c>
      <c r="B486" s="49" t="s">
        <v>84</v>
      </c>
      <c r="C486" s="56">
        <f>INDEX(Saturations!$G$2:$U$136,MATCH(LEFT(A$1,2)&amp;A486&amp;B486,Saturations!$A$2:$A$136,0),MATCH(C471,Saturations!$G$1:$U$1,0))</f>
        <v>1</v>
      </c>
      <c r="D486" s="57">
        <f>INDEX(Usage!$G$2:$V$136,MATCH(LEFT(A$1,2)&amp;A486&amp;B486,Usage!$A$2:$A$136,0),MATCH(C471,Usage!$G$1:$V$1,0))/1000000</f>
        <v>23.602506605814526</v>
      </c>
      <c r="E486" s="36"/>
      <c r="F486" s="49" t="s">
        <v>84</v>
      </c>
      <c r="G486" s="49" t="s">
        <v>84</v>
      </c>
      <c r="H486" s="56">
        <f>INDEX(Saturations!$G$2:$U$136,MATCH(LEFT(F$1,2)&amp;F486&amp;G486,Saturations!$A$2:$A$136,0),MATCH(H471,Saturations!$G$1:$U$1,0))</f>
        <v>1</v>
      </c>
      <c r="I486" s="57">
        <f>INDEX(Usage!$G$2:$V$136,MATCH(LEFT(F$1,2)&amp;F486&amp;G486,Usage!$A$2:$A$136,0),MATCH(H471,Usage!$G$1:$V$1,0))/1000000</f>
        <v>0.91782185244352787</v>
      </c>
      <c r="J486" s="36"/>
      <c r="K486" s="49" t="s">
        <v>84</v>
      </c>
      <c r="L486" s="49" t="s">
        <v>84</v>
      </c>
      <c r="M486" s="56">
        <f>INDEX(Saturations!$G$2:$U$136,MATCH(LEFT(K$1,2)&amp;K486&amp;L486,Saturations!$A$2:$A$136,0),MATCH(M471,Saturations!$G$1:$U$1,0))</f>
        <v>1</v>
      </c>
      <c r="N486" s="57">
        <f>INDEX(Usage!$G$2:$V$136,MATCH(LEFT(K$1,2)&amp;K486&amp;L486,Usage!$A$2:$A$136,0),MATCH(M471,Usage!$G$1:$V$1,0))/1000000</f>
        <v>3.6689801030674203</v>
      </c>
      <c r="O486" s="36"/>
      <c r="P486" s="49" t="s">
        <v>84</v>
      </c>
      <c r="Q486" s="49" t="s">
        <v>84</v>
      </c>
      <c r="R486" s="56">
        <f>INDEX(Saturations!$G$2:$U$136,MATCH(LEFT(P$1,2)&amp;P486&amp;Q486,Saturations!$A$2:$A$136,0),MATCH(R471,Saturations!$G$1:$U$1,0))</f>
        <v>1</v>
      </c>
      <c r="S486" s="57">
        <f>INDEX(Usage!$G$2:$V$136,MATCH(LEFT(P$1,2)&amp;P486&amp;Q486,Usage!$A$2:$A$136,0),MATCH(R471,Usage!$G$1:$V$1,0))/1000000</f>
        <v>0.63653112873040318</v>
      </c>
      <c r="T486" s="36"/>
      <c r="U486" s="49" t="s">
        <v>84</v>
      </c>
      <c r="V486" s="49" t="s">
        <v>84</v>
      </c>
      <c r="W486" s="56">
        <f>INDEX(Saturations!$G$2:$U$136,MATCH(LEFT(U$1,2)&amp;U486&amp;V486,Saturations!$A$2:$A$136,0),MATCH(W471,Saturations!$G$1:$U$1,0))</f>
        <v>1</v>
      </c>
      <c r="X486" s="57">
        <f>INDEX(Usage!$G$2:$V$136,MATCH(LEFT(U$1,2)&amp;U486&amp;V486,Usage!$A$2:$A$136,0),MATCH(W471,Usage!$G$1:$V$1,0))/1000000</f>
        <v>8.132942833882011E-3</v>
      </c>
      <c r="Y486" s="36"/>
    </row>
    <row r="487" spans="1:25" x14ac:dyDescent="0.25">
      <c r="A487" s="49" t="s">
        <v>85</v>
      </c>
      <c r="B487" s="49" t="s">
        <v>86</v>
      </c>
      <c r="C487" s="56">
        <f>INDEX(Saturations!$G$2:$U$136,MATCH(LEFT(A$1,2)&amp;A487&amp;B487,Saturations!$A$2:$A$136,0),MATCH(C471,Saturations!$G$1:$U$1,0))</f>
        <v>1</v>
      </c>
      <c r="D487" s="57">
        <f>INDEX(Usage!$G$2:$V$136,MATCH(LEFT(A$1,2)&amp;A487&amp;B487,Usage!$A$2:$A$136,0),MATCH(C471,Usage!$G$1:$V$1,0))/1000000</f>
        <v>1.665145884582286</v>
      </c>
      <c r="E487" s="36"/>
      <c r="F487" s="49" t="s">
        <v>85</v>
      </c>
      <c r="G487" s="49" t="s">
        <v>86</v>
      </c>
      <c r="H487" s="56">
        <f>INDEX(Saturations!$G$2:$U$136,MATCH(LEFT(F$1,2)&amp;F487&amp;G487,Saturations!$A$2:$A$136,0),MATCH(H471,Saturations!$G$1:$U$1,0))</f>
        <v>1</v>
      </c>
      <c r="I487" s="57">
        <f>INDEX(Usage!$G$2:$V$136,MATCH(LEFT(F$1,2)&amp;F487&amp;G487,Usage!$A$2:$A$136,0),MATCH(H471,Usage!$G$1:$V$1,0))/1000000</f>
        <v>8.3061157062419205E-2</v>
      </c>
      <c r="J487" s="36"/>
      <c r="K487" s="49" t="s">
        <v>85</v>
      </c>
      <c r="L487" s="49" t="s">
        <v>86</v>
      </c>
      <c r="M487" s="56">
        <f>INDEX(Saturations!$G$2:$U$136,MATCH(LEFT(K$1,2)&amp;K487&amp;L487,Saturations!$A$2:$A$136,0),MATCH(M471,Saturations!$G$1:$U$1,0))</f>
        <v>1</v>
      </c>
      <c r="N487" s="57">
        <f>INDEX(Usage!$G$2:$V$136,MATCH(LEFT(K$1,2)&amp;K487&amp;L487,Usage!$A$2:$A$136,0),MATCH(M471,Usage!$G$1:$V$1,0))/1000000</f>
        <v>0.20727306771733212</v>
      </c>
      <c r="O487" s="36"/>
      <c r="P487" s="49" t="s">
        <v>85</v>
      </c>
      <c r="Q487" s="49" t="s">
        <v>86</v>
      </c>
      <c r="R487" s="56">
        <f>INDEX(Saturations!$G$2:$U$136,MATCH(LEFT(P$1,2)&amp;P487&amp;Q487,Saturations!$A$2:$A$136,0),MATCH(R471,Saturations!$G$1:$U$1,0))</f>
        <v>1</v>
      </c>
      <c r="S487" s="57">
        <f>INDEX(Usage!$G$2:$V$136,MATCH(LEFT(P$1,2)&amp;P487&amp;Q487,Usage!$A$2:$A$136,0),MATCH(R471,Usage!$G$1:$V$1,0))/1000000</f>
        <v>3.8398126331606497E-2</v>
      </c>
      <c r="T487" s="36"/>
      <c r="U487" s="49" t="s">
        <v>85</v>
      </c>
      <c r="V487" s="49" t="s">
        <v>86</v>
      </c>
      <c r="W487" s="56">
        <f>INDEX(Saturations!$G$2:$U$136,MATCH(LEFT(U$1,2)&amp;U487&amp;V487,Saturations!$A$2:$A$136,0),MATCH(W471,Saturations!$G$1:$U$1,0))</f>
        <v>1</v>
      </c>
      <c r="X487" s="57">
        <f>INDEX(Usage!$G$2:$V$136,MATCH(LEFT(U$1,2)&amp;U487&amp;V487,Usage!$A$2:$A$136,0),MATCH(W471,Usage!$G$1:$V$1,0))/1000000</f>
        <v>1.0670013268885687E-3</v>
      </c>
      <c r="Y487" s="36"/>
    </row>
    <row r="488" spans="1:25" x14ac:dyDescent="0.25">
      <c r="A488" s="49" t="s">
        <v>85</v>
      </c>
      <c r="B488" s="49" t="s">
        <v>87</v>
      </c>
      <c r="C488" s="56">
        <f>INDEX(Saturations!$G$2:$U$136,MATCH(LEFT(A$1,2)&amp;A488&amp;B488,Saturations!$A$2:$A$136,0),MATCH(C471,Saturations!$G$1:$U$1,0))</f>
        <v>1</v>
      </c>
      <c r="D488" s="57">
        <f>INDEX(Usage!$G$2:$V$136,MATCH(LEFT(A$1,2)&amp;A488&amp;B488,Usage!$A$2:$A$136,0),MATCH(C471,Usage!$G$1:$V$1,0))/1000000</f>
        <v>10.108872832646249</v>
      </c>
      <c r="E488" s="36"/>
      <c r="F488" s="49" t="s">
        <v>85</v>
      </c>
      <c r="G488" s="49" t="s">
        <v>87</v>
      </c>
      <c r="H488" s="56">
        <f>INDEX(Saturations!$G$2:$U$136,MATCH(LEFT(F$1,2)&amp;F488&amp;G488,Saturations!$A$2:$A$136,0),MATCH(H471,Saturations!$G$1:$U$1,0))</f>
        <v>1</v>
      </c>
      <c r="I488" s="57">
        <f>INDEX(Usage!$G$2:$V$136,MATCH(LEFT(F$1,2)&amp;F488&amp;G488,Usage!$A$2:$A$136,0),MATCH(H471,Usage!$G$1:$V$1,0))/1000000</f>
        <v>0.50425291972966413</v>
      </c>
      <c r="J488" s="36"/>
      <c r="K488" s="49" t="s">
        <v>85</v>
      </c>
      <c r="L488" s="49" t="s">
        <v>87</v>
      </c>
      <c r="M488" s="56">
        <f>INDEX(Saturations!$G$2:$U$136,MATCH(LEFT(K$1,2)&amp;K488&amp;L488,Saturations!$A$2:$A$136,0),MATCH(M471,Saturations!$G$1:$U$1,0))</f>
        <v>1</v>
      </c>
      <c r="N488" s="57">
        <f>INDEX(Usage!$G$2:$V$136,MATCH(LEFT(K$1,2)&amp;K488&amp;L488,Usage!$A$2:$A$136,0),MATCH(M471,Usage!$G$1:$V$1,0))/1000000</f>
        <v>1.2583264340905504</v>
      </c>
      <c r="O488" s="36"/>
      <c r="P488" s="49" t="s">
        <v>85</v>
      </c>
      <c r="Q488" s="49" t="s">
        <v>87</v>
      </c>
      <c r="R488" s="56">
        <f>INDEX(Saturations!$G$2:$U$136,MATCH(LEFT(P$1,2)&amp;P488&amp;Q488,Saturations!$A$2:$A$136,0),MATCH(R471,Saturations!$G$1:$U$1,0))</f>
        <v>1</v>
      </c>
      <c r="S488" s="57">
        <f>INDEX(Usage!$G$2:$V$136,MATCH(LEFT(P$1,2)&amp;P488&amp;Q488,Usage!$A$2:$A$136,0),MATCH(R471,Usage!$G$1:$V$1,0))/1000000</f>
        <v>0.23310977115705903</v>
      </c>
      <c r="T488" s="36"/>
      <c r="U488" s="49" t="s">
        <v>85</v>
      </c>
      <c r="V488" s="49" t="s">
        <v>87</v>
      </c>
      <c r="W488" s="56">
        <f>INDEX(Saturations!$G$2:$U$136,MATCH(LEFT(U$1,2)&amp;U488&amp;V488,Saturations!$A$2:$A$136,0),MATCH(W471,Saturations!$G$1:$U$1,0))</f>
        <v>1</v>
      </c>
      <c r="X488" s="57">
        <f>INDEX(Usage!$G$2:$V$136,MATCH(LEFT(U$1,2)&amp;U488&amp;V488,Usage!$A$2:$A$136,0),MATCH(W471,Usage!$G$1:$V$1,0))/1000000</f>
        <v>6.4776190636817018E-3</v>
      </c>
      <c r="Y488" s="36"/>
    </row>
    <row r="489" spans="1:25" x14ac:dyDescent="0.25">
      <c r="A489" s="49" t="s">
        <v>85</v>
      </c>
      <c r="B489" s="49" t="s">
        <v>88</v>
      </c>
      <c r="C489" s="56">
        <f>INDEX(Saturations!$G$2:$U$136,MATCH(LEFT(A$1,2)&amp;A489&amp;B489,Saturations!$A$2:$A$136,0),MATCH(C471,Saturations!$G$1:$U$1,0))</f>
        <v>1</v>
      </c>
      <c r="D489" s="57">
        <f>INDEX(Usage!$G$2:$V$136,MATCH(LEFT(A$1,2)&amp;A489&amp;B489,Usage!$A$2:$A$136,0),MATCH(C471,Usage!$G$1:$V$1,0))/1000000</f>
        <v>5.4600731192950747</v>
      </c>
      <c r="E489" s="36"/>
      <c r="F489" s="49" t="s">
        <v>85</v>
      </c>
      <c r="G489" s="49" t="s">
        <v>88</v>
      </c>
      <c r="H489" s="56">
        <f>INDEX(Saturations!$G$2:$U$136,MATCH(LEFT(F$1,2)&amp;F489&amp;G489,Saturations!$A$2:$A$136,0),MATCH(H471,Saturations!$G$1:$U$1,0))</f>
        <v>1</v>
      </c>
      <c r="I489" s="57">
        <f>INDEX(Usage!$G$2:$V$136,MATCH(LEFT(F$1,2)&amp;F489&amp;G489,Usage!$A$2:$A$136,0),MATCH(H471,Usage!$G$1:$V$1,0))/1000000</f>
        <v>0.2723605151556015</v>
      </c>
      <c r="J489" s="36"/>
      <c r="K489" s="49" t="s">
        <v>85</v>
      </c>
      <c r="L489" s="49" t="s">
        <v>88</v>
      </c>
      <c r="M489" s="56">
        <f>INDEX(Saturations!$G$2:$U$136,MATCH(LEFT(K$1,2)&amp;K489&amp;L489,Saturations!$A$2:$A$136,0),MATCH(M471,Saturations!$G$1:$U$1,0))</f>
        <v>1</v>
      </c>
      <c r="N489" s="57">
        <f>INDEX(Usage!$G$2:$V$136,MATCH(LEFT(K$1,2)&amp;K489&amp;L489,Usage!$A$2:$A$136,0),MATCH(M471,Usage!$G$1:$V$1,0))/1000000</f>
        <v>0.67965582828265736</v>
      </c>
      <c r="O489" s="36"/>
      <c r="P489" s="49" t="s">
        <v>85</v>
      </c>
      <c r="Q489" s="49" t="s">
        <v>88</v>
      </c>
      <c r="R489" s="56">
        <f>INDEX(Saturations!$G$2:$U$136,MATCH(LEFT(P$1,2)&amp;P489&amp;Q489,Saturations!$A$2:$A$136,0),MATCH(R471,Saturations!$G$1:$U$1,0))</f>
        <v>1</v>
      </c>
      <c r="S489" s="57">
        <f>INDEX(Usage!$G$2:$V$136,MATCH(LEFT(P$1,2)&amp;P489&amp;Q489,Usage!$A$2:$A$136,0),MATCH(R471,Usage!$G$1:$V$1,0))/1000000</f>
        <v>0.12590883438846248</v>
      </c>
      <c r="T489" s="36"/>
      <c r="U489" s="49" t="s">
        <v>85</v>
      </c>
      <c r="V489" s="49" t="s">
        <v>88</v>
      </c>
      <c r="W489" s="56">
        <f>INDEX(Saturations!$G$2:$U$136,MATCH(LEFT(U$1,2)&amp;U489&amp;V489,Saturations!$A$2:$A$136,0),MATCH(W471,Saturations!$G$1:$U$1,0))</f>
        <v>1</v>
      </c>
      <c r="X489" s="57">
        <f>INDEX(Usage!$G$2:$V$136,MATCH(LEFT(U$1,2)&amp;U489&amp;V489,Usage!$A$2:$A$136,0),MATCH(W471,Usage!$G$1:$V$1,0))/1000000</f>
        <v>3.4987356466114807E-3</v>
      </c>
      <c r="Y489" s="36"/>
    </row>
    <row r="490" spans="1:25" x14ac:dyDescent="0.25">
      <c r="A490" s="49" t="s">
        <v>89</v>
      </c>
      <c r="B490" s="49" t="s">
        <v>86</v>
      </c>
      <c r="C490" s="56">
        <f>INDEX(Saturations!$G$2:$U$136,MATCH(LEFT(A$1,2)&amp;A490&amp;B490,Saturations!$A$2:$A$136,0),MATCH(C471,Saturations!$G$1:$U$1,0))</f>
        <v>1</v>
      </c>
      <c r="D490" s="57">
        <f>INDEX(Usage!$G$2:$V$136,MATCH(LEFT(A$1,2)&amp;A490&amp;B490,Usage!$A$2:$A$136,0),MATCH(C471,Usage!$G$1:$V$1,0))/1000000</f>
        <v>1.4814071382280933</v>
      </c>
      <c r="E490" s="36"/>
      <c r="F490" s="49" t="s">
        <v>89</v>
      </c>
      <c r="G490" s="49" t="s">
        <v>86</v>
      </c>
      <c r="H490" s="56">
        <f>INDEX(Saturations!$G$2:$U$136,MATCH(LEFT(F$1,2)&amp;F490&amp;G490,Saturations!$A$2:$A$136,0),MATCH(H471,Saturations!$G$1:$U$1,0))</f>
        <v>1</v>
      </c>
      <c r="I490" s="57">
        <f>INDEX(Usage!$G$2:$V$136,MATCH(LEFT(F$1,2)&amp;F490&amp;G490,Usage!$A$2:$A$136,0),MATCH(H471,Usage!$G$1:$V$1,0))/1000000</f>
        <v>8.8132968428872499E-2</v>
      </c>
      <c r="J490" s="36"/>
      <c r="K490" s="49" t="s">
        <v>89</v>
      </c>
      <c r="L490" s="49" t="s">
        <v>86</v>
      </c>
      <c r="M490" s="56">
        <f>INDEX(Saturations!$G$2:$U$136,MATCH(LEFT(K$1,2)&amp;K490&amp;L490,Saturations!$A$2:$A$136,0),MATCH(M471,Saturations!$G$1:$U$1,0))</f>
        <v>1</v>
      </c>
      <c r="N490" s="57">
        <f>INDEX(Usage!$G$2:$V$136,MATCH(LEFT(K$1,2)&amp;K490&amp;L490,Usage!$A$2:$A$136,0),MATCH(M471,Usage!$G$1:$V$1,0))/1000000</f>
        <v>0.21992940357861107</v>
      </c>
      <c r="O490" s="36"/>
      <c r="P490" s="49" t="s">
        <v>89</v>
      </c>
      <c r="Q490" s="49" t="s">
        <v>86</v>
      </c>
      <c r="R490" s="56">
        <f>INDEX(Saturations!$G$2:$U$136,MATCH(LEFT(P$1,2)&amp;P490&amp;Q490,Saturations!$A$2:$A$136,0),MATCH(R471,Saturations!$G$1:$U$1,0))</f>
        <v>1</v>
      </c>
      <c r="S490" s="57">
        <f>INDEX(Usage!$G$2:$V$136,MATCH(LEFT(P$1,2)&amp;P490&amp;Q490,Usage!$A$2:$A$136,0),MATCH(R471,Usage!$G$1:$V$1,0))/1000000</f>
        <v>3.4161126042416105E-2</v>
      </c>
      <c r="T490" s="36"/>
      <c r="U490" s="49" t="s">
        <v>89</v>
      </c>
      <c r="V490" s="49" t="s">
        <v>86</v>
      </c>
      <c r="W490" s="56">
        <f>INDEX(Saturations!$G$2:$U$136,MATCH(LEFT(U$1,2)&amp;U490&amp;V490,Saturations!$A$2:$A$136,0),MATCH(W471,Saturations!$G$1:$U$1,0))</f>
        <v>1</v>
      </c>
      <c r="X490" s="57">
        <f>INDEX(Usage!$G$2:$V$136,MATCH(LEFT(U$1,2)&amp;U490&amp;V490,Usage!$A$2:$A$136,0),MATCH(W471,Usage!$G$1:$V$1,0))/1000000</f>
        <v>1.1321536754606875E-3</v>
      </c>
      <c r="Y490" s="36"/>
    </row>
    <row r="491" spans="1:25" x14ac:dyDescent="0.25">
      <c r="A491" s="49" t="s">
        <v>89</v>
      </c>
      <c r="B491" s="49" t="s">
        <v>90</v>
      </c>
      <c r="C491" s="56">
        <f>INDEX(Saturations!$G$2:$U$136,MATCH(LEFT(A$1,2)&amp;A491&amp;B491,Saturations!$A$2:$A$136,0),MATCH(C471,Saturations!$G$1:$U$1,0))</f>
        <v>1</v>
      </c>
      <c r="D491" s="57">
        <f>INDEX(Usage!$G$2:$V$136,MATCH(LEFT(A$1,2)&amp;A491&amp;B491,Usage!$A$2:$A$136,0),MATCH(C471,Usage!$G$1:$V$1,0))/1000000</f>
        <v>3.46430436892682</v>
      </c>
      <c r="E491" s="36"/>
      <c r="F491" s="49" t="s">
        <v>89</v>
      </c>
      <c r="G491" s="49" t="s">
        <v>90</v>
      </c>
      <c r="H491" s="56">
        <f>INDEX(Saturations!$G$2:$U$136,MATCH(LEFT(F$1,2)&amp;F491&amp;G491,Saturations!$A$2:$A$136,0),MATCH(H471,Saturations!$G$1:$U$1,0))</f>
        <v>1</v>
      </c>
      <c r="I491" s="57">
        <f>INDEX(Usage!$G$2:$V$136,MATCH(LEFT(F$1,2)&amp;F491&amp;G491,Usage!$A$2:$A$136,0),MATCH(H471,Usage!$G$1:$V$1,0))/1000000</f>
        <v>0.20610095610840931</v>
      </c>
      <c r="J491" s="36"/>
      <c r="K491" s="49" t="s">
        <v>89</v>
      </c>
      <c r="L491" s="49" t="s">
        <v>90</v>
      </c>
      <c r="M491" s="56">
        <f>INDEX(Saturations!$G$2:$U$136,MATCH(LEFT(K$1,2)&amp;K491&amp;L491,Saturations!$A$2:$A$136,0),MATCH(M471,Saturations!$G$1:$U$1,0))</f>
        <v>1</v>
      </c>
      <c r="N491" s="57">
        <f>INDEX(Usage!$G$2:$V$136,MATCH(LEFT(K$1,2)&amp;K491&amp;L491,Usage!$A$2:$A$136,0),MATCH(M471,Usage!$G$1:$V$1,0))/1000000</f>
        <v>0.51430992467348369</v>
      </c>
      <c r="O491" s="36"/>
      <c r="P491" s="49" t="s">
        <v>89</v>
      </c>
      <c r="Q491" s="49" t="s">
        <v>90</v>
      </c>
      <c r="R491" s="56">
        <f>INDEX(Saturations!$G$2:$U$136,MATCH(LEFT(P$1,2)&amp;P491&amp;Q491,Saturations!$A$2:$A$136,0),MATCH(R471,Saturations!$G$1:$U$1,0))</f>
        <v>1</v>
      </c>
      <c r="S491" s="57">
        <f>INDEX(Usage!$G$2:$V$136,MATCH(LEFT(P$1,2)&amp;P491&amp;Q491,Usage!$A$2:$A$136,0),MATCH(R471,Usage!$G$1:$V$1,0))/1000000</f>
        <v>7.9886572126116148E-2</v>
      </c>
      <c r="T491" s="36"/>
      <c r="U491" s="49" t="s">
        <v>89</v>
      </c>
      <c r="V491" s="49" t="s">
        <v>90</v>
      </c>
      <c r="W491" s="56">
        <f>INDEX(Saturations!$G$2:$U$136,MATCH(LEFT(U$1,2)&amp;U491&amp;V491,Saturations!$A$2:$A$136,0),MATCH(W471,Saturations!$G$1:$U$1,0))</f>
        <v>1</v>
      </c>
      <c r="X491" s="57">
        <f>INDEX(Usage!$G$2:$V$136,MATCH(LEFT(U$1,2)&amp;U491&amp;V491,Usage!$A$2:$A$136,0),MATCH(W471,Usage!$G$1:$V$1,0))/1000000</f>
        <v>2.647567183243263E-3</v>
      </c>
      <c r="Y491" s="36"/>
    </row>
    <row r="492" spans="1:25" x14ac:dyDescent="0.25">
      <c r="A492" s="49" t="s">
        <v>89</v>
      </c>
      <c r="B492" s="49" t="s">
        <v>88</v>
      </c>
      <c r="C492" s="56">
        <f>INDEX(Saturations!$G$2:$U$136,MATCH(LEFT(A$1,2)&amp;A492&amp;B492,Saturations!$A$2:$A$136,0),MATCH(C471,Saturations!$G$1:$U$1,0))</f>
        <v>1</v>
      </c>
      <c r="D492" s="57">
        <f>INDEX(Usage!$G$2:$V$136,MATCH(LEFT(A$1,2)&amp;A492&amp;B492,Usage!$A$2:$A$136,0),MATCH(C471,Usage!$G$1:$V$1,0))/1000000</f>
        <v>3.6356063900423452</v>
      </c>
      <c r="E492" s="36"/>
      <c r="F492" s="49" t="s">
        <v>89</v>
      </c>
      <c r="G492" s="49" t="s">
        <v>88</v>
      </c>
      <c r="H492" s="56">
        <f>INDEX(Saturations!$G$2:$U$136,MATCH(LEFT(F$1,2)&amp;F492&amp;G492,Saturations!$A$2:$A$136,0),MATCH(H471,Saturations!$G$1:$U$1,0))</f>
        <v>1</v>
      </c>
      <c r="I492" s="57">
        <f>INDEX(Usage!$G$2:$V$136,MATCH(LEFT(F$1,2)&amp;F492&amp;G492,Usage!$A$2:$A$136,0),MATCH(H471,Usage!$G$1:$V$1,0))/1000000</f>
        <v>0.21629218256411181</v>
      </c>
      <c r="J492" s="36"/>
      <c r="K492" s="49" t="s">
        <v>89</v>
      </c>
      <c r="L492" s="49" t="s">
        <v>88</v>
      </c>
      <c r="M492" s="56">
        <f>INDEX(Saturations!$G$2:$U$136,MATCH(LEFT(K$1,2)&amp;K492&amp;L492,Saturations!$A$2:$A$136,0),MATCH(M471,Saturations!$G$1:$U$1,0))</f>
        <v>1</v>
      </c>
      <c r="N492" s="57">
        <f>INDEX(Usage!$G$2:$V$136,MATCH(LEFT(K$1,2)&amp;K492&amp;L492,Usage!$A$2:$A$136,0),MATCH(M471,Usage!$G$1:$V$1,0))/1000000</f>
        <v>0.53974138801907712</v>
      </c>
      <c r="O492" s="36"/>
      <c r="P492" s="49" t="s">
        <v>89</v>
      </c>
      <c r="Q492" s="49" t="s">
        <v>88</v>
      </c>
      <c r="R492" s="56">
        <f>INDEX(Saturations!$G$2:$U$136,MATCH(LEFT(P$1,2)&amp;P492&amp;Q492,Saturations!$A$2:$A$136,0),MATCH(R471,Saturations!$G$1:$U$1,0))</f>
        <v>1</v>
      </c>
      <c r="S492" s="57">
        <f>INDEX(Usage!$G$2:$V$136,MATCH(LEFT(P$1,2)&amp;P492&amp;Q492,Usage!$A$2:$A$136,0),MATCH(R471,Usage!$G$1:$V$1,0))/1000000</f>
        <v>8.3836782560262918E-2</v>
      </c>
      <c r="T492" s="36"/>
      <c r="U492" s="49" t="s">
        <v>89</v>
      </c>
      <c r="V492" s="49" t="s">
        <v>88</v>
      </c>
      <c r="W492" s="56">
        <f>INDEX(Saturations!$G$2:$U$136,MATCH(LEFT(U$1,2)&amp;U492&amp;V492,Saturations!$A$2:$A$136,0),MATCH(W471,Saturations!$G$1:$U$1,0))</f>
        <v>1</v>
      </c>
      <c r="X492" s="57">
        <f>INDEX(Usage!$G$2:$V$136,MATCH(LEFT(U$1,2)&amp;U492&amp;V492,Usage!$A$2:$A$136,0),MATCH(W471,Usage!$G$1:$V$1,0))/1000000</f>
        <v>2.778483396494238E-3</v>
      </c>
      <c r="Y492" s="36"/>
    </row>
    <row r="493" spans="1:25" x14ac:dyDescent="0.25">
      <c r="A493" s="49" t="s">
        <v>93</v>
      </c>
      <c r="B493" s="49" t="s">
        <v>94</v>
      </c>
      <c r="C493" s="56">
        <f>INDEX(Saturations!$G$2:$U$136,MATCH(LEFT(A$1,2)&amp;A493&amp;B493,Saturations!$A$2:$A$136,0),MATCH(C471,Saturations!$G$1:$U$1,0))</f>
        <v>1</v>
      </c>
      <c r="D493" s="57">
        <f>INDEX(Usage!$G$2:$V$136,MATCH(LEFT(A$1,2)&amp;A493&amp;B493,Usage!$A$2:$A$136,0),MATCH(C471,Usage!$G$1:$V$1,0))/1000000</f>
        <v>20.426466135365192</v>
      </c>
      <c r="E493" s="36"/>
      <c r="F493" s="49" t="s">
        <v>93</v>
      </c>
      <c r="G493" s="49" t="s">
        <v>94</v>
      </c>
      <c r="H493" s="56">
        <f>INDEX(Saturations!$G$2:$U$136,MATCH(LEFT(F$1,2)&amp;F493&amp;G493,Saturations!$A$2:$A$136,0),MATCH(H471,Saturations!$G$1:$U$1,0))</f>
        <v>1</v>
      </c>
      <c r="I493" s="57">
        <f>INDEX(Usage!$G$2:$V$136,MATCH(LEFT(F$1,2)&amp;F493&amp;G493,Usage!$A$2:$A$136,0),MATCH(H471,Usage!$G$1:$V$1,0))/1000000</f>
        <v>1.6084496010867226</v>
      </c>
      <c r="J493" s="36"/>
      <c r="K493" s="49" t="s">
        <v>93</v>
      </c>
      <c r="L493" s="49" t="s">
        <v>94</v>
      </c>
      <c r="M493" s="56">
        <f>INDEX(Saturations!$G$2:$U$136,MATCH(LEFT(K$1,2)&amp;K493&amp;L493,Saturations!$A$2:$A$136,0),MATCH(M471,Saturations!$G$1:$U$1,0))</f>
        <v>1</v>
      </c>
      <c r="N493" s="57">
        <f>INDEX(Usage!$G$2:$V$136,MATCH(LEFT(K$1,2)&amp;K493&amp;L493,Usage!$A$2:$A$136,0),MATCH(M471,Usage!$G$1:$V$1,0))/1000000</f>
        <v>2.7054735923325883</v>
      </c>
      <c r="O493" s="36"/>
      <c r="P493" s="49" t="s">
        <v>93</v>
      </c>
      <c r="Q493" s="49" t="s">
        <v>94</v>
      </c>
      <c r="R493" s="56">
        <f>INDEX(Saturations!$G$2:$U$136,MATCH(LEFT(P$1,2)&amp;P493&amp;Q493,Saturations!$A$2:$A$136,0),MATCH(R471,Saturations!$G$1:$U$1,0))</f>
        <v>1</v>
      </c>
      <c r="S493" s="57">
        <f>INDEX(Usage!$G$2:$V$136,MATCH(LEFT(P$1,2)&amp;P493&amp;Q493,Usage!$A$2:$A$136,0),MATCH(R471,Usage!$G$1:$V$1,0))/1000000</f>
        <v>0.47103261908537913</v>
      </c>
      <c r="T493" s="36"/>
      <c r="U493" s="49" t="s">
        <v>93</v>
      </c>
      <c r="V493" s="49" t="s">
        <v>94</v>
      </c>
      <c r="W493" s="56">
        <f>INDEX(Saturations!$G$2:$U$136,MATCH(LEFT(U$1,2)&amp;U493&amp;V493,Saturations!$A$2:$A$136,0),MATCH(W471,Saturations!$G$1:$U$1,0))</f>
        <v>1</v>
      </c>
      <c r="X493" s="57">
        <f>INDEX(Usage!$G$2:$V$136,MATCH(LEFT(U$1,2)&amp;U493&amp;V493,Usage!$A$2:$A$136,0),MATCH(W471,Usage!$G$1:$V$1,0))/1000000</f>
        <v>2.0662099100102967E-2</v>
      </c>
      <c r="Y493" s="36"/>
    </row>
    <row r="494" spans="1:25" x14ac:dyDescent="0.25">
      <c r="A494" s="49" t="s">
        <v>93</v>
      </c>
      <c r="B494" s="49" t="s">
        <v>95</v>
      </c>
      <c r="C494" s="56">
        <f>INDEX(Saturations!$G$2:$U$136,MATCH(LEFT(A$1,2)&amp;A494&amp;B494,Saturations!$A$2:$A$136,0),MATCH(C471,Saturations!$G$1:$U$1,0))</f>
        <v>1</v>
      </c>
      <c r="D494" s="57">
        <f>INDEX(Usage!$G$2:$V$136,MATCH(LEFT(A$1,2)&amp;A494&amp;B494,Usage!$A$2:$A$136,0),MATCH(C471,Usage!$G$1:$V$1,0))/1000000</f>
        <v>10.815622149422591</v>
      </c>
      <c r="E494" s="36"/>
      <c r="F494" s="49" t="s">
        <v>93</v>
      </c>
      <c r="G494" s="49" t="s">
        <v>95</v>
      </c>
      <c r="H494" s="56">
        <f>INDEX(Saturations!$G$2:$U$136,MATCH(LEFT(F$1,2)&amp;F494&amp;G494,Saturations!$A$2:$A$136,0),MATCH(H471,Saturations!$G$1:$U$1,0))</f>
        <v>1</v>
      </c>
      <c r="I494" s="57">
        <f>INDEX(Usage!$G$2:$V$136,MATCH(LEFT(F$1,2)&amp;F494&amp;G494,Usage!$A$2:$A$136,0),MATCH(H471,Usage!$G$1:$V$1,0))/1000000</f>
        <v>0.85165897108479316</v>
      </c>
      <c r="J494" s="36"/>
      <c r="K494" s="49" t="s">
        <v>93</v>
      </c>
      <c r="L494" s="49" t="s">
        <v>95</v>
      </c>
      <c r="M494" s="56">
        <f>INDEX(Saturations!$G$2:$U$136,MATCH(LEFT(K$1,2)&amp;K494&amp;L494,Saturations!$A$2:$A$136,0),MATCH(M471,Saturations!$G$1:$U$1,0))</f>
        <v>1</v>
      </c>
      <c r="N494" s="57">
        <f>INDEX(Usage!$G$2:$V$136,MATCH(LEFT(K$1,2)&amp;K494&amp;L494,Usage!$A$2:$A$136,0),MATCH(M471,Usage!$G$1:$V$1,0))/1000000</f>
        <v>1.4325228806586763</v>
      </c>
      <c r="O494" s="36"/>
      <c r="P494" s="49" t="s">
        <v>93</v>
      </c>
      <c r="Q494" s="49" t="s">
        <v>95</v>
      </c>
      <c r="R494" s="56">
        <f>INDEX(Saturations!$G$2:$U$136,MATCH(LEFT(P$1,2)&amp;P494&amp;Q494,Saturations!$A$2:$A$136,0),MATCH(R471,Saturations!$G$1:$U$1,0))</f>
        <v>1</v>
      </c>
      <c r="S494" s="57">
        <f>INDEX(Usage!$G$2:$V$136,MATCH(LEFT(P$1,2)&amp;P494&amp;Q494,Usage!$A$2:$A$136,0),MATCH(R471,Usage!$G$1:$V$1,0))/1000000</f>
        <v>0.24940735192858551</v>
      </c>
      <c r="T494" s="36"/>
      <c r="U494" s="49" t="s">
        <v>93</v>
      </c>
      <c r="V494" s="49" t="s">
        <v>95</v>
      </c>
      <c r="W494" s="56">
        <f>INDEX(Saturations!$G$2:$U$136,MATCH(LEFT(U$1,2)&amp;U494&amp;V494,Saturations!$A$2:$A$136,0),MATCH(W471,Saturations!$G$1:$U$1,0))</f>
        <v>1</v>
      </c>
      <c r="X494" s="57">
        <f>INDEX(Usage!$G$2:$V$136,MATCH(LEFT(U$1,2)&amp;U494&amp;V494,Usage!$A$2:$A$136,0),MATCH(W471,Usage!$G$1:$V$1,0))/1000000</f>
        <v>1.0940387593218059E-2</v>
      </c>
      <c r="Y494" s="36"/>
    </row>
    <row r="495" spans="1:25" x14ac:dyDescent="0.25">
      <c r="A495" s="49" t="s">
        <v>93</v>
      </c>
      <c r="B495" s="49" t="s">
        <v>96</v>
      </c>
      <c r="C495" s="56">
        <f>INDEX(Saturations!$G$2:$U$136,MATCH(LEFT(A$1,2)&amp;A495&amp;B495,Saturations!$A$2:$A$136,0),MATCH(C471,Saturations!$G$1:$U$1,0))</f>
        <v>1</v>
      </c>
      <c r="D495" s="57">
        <f>INDEX(Usage!$G$2:$V$136,MATCH(LEFT(A$1,2)&amp;A495&amp;B495,Usage!$A$2:$A$136,0),MATCH(C471,Usage!$G$1:$V$1,0))/1000000</f>
        <v>13.800186236225281</v>
      </c>
      <c r="E495" s="36"/>
      <c r="F495" s="49" t="s">
        <v>93</v>
      </c>
      <c r="G495" s="49" t="s">
        <v>96</v>
      </c>
      <c r="H495" s="56">
        <f>INDEX(Saturations!$G$2:$U$136,MATCH(LEFT(F$1,2)&amp;F495&amp;G495,Saturations!$A$2:$A$136,0),MATCH(H471,Saturations!$G$1:$U$1,0))</f>
        <v>1</v>
      </c>
      <c r="I495" s="57">
        <f>INDEX(Usage!$G$2:$V$136,MATCH(LEFT(F$1,2)&amp;F495&amp;G495,Usage!$A$2:$A$136,0),MATCH(H471,Usage!$G$1:$V$1,0))/1000000</f>
        <v>1.0866737251309766</v>
      </c>
      <c r="J495" s="36"/>
      <c r="K495" s="49" t="s">
        <v>93</v>
      </c>
      <c r="L495" s="49" t="s">
        <v>96</v>
      </c>
      <c r="M495" s="56">
        <f>INDEX(Saturations!$G$2:$U$136,MATCH(LEFT(K$1,2)&amp;K495&amp;L495,Saturations!$A$2:$A$136,0),MATCH(M471,Saturations!$G$1:$U$1,0))</f>
        <v>1</v>
      </c>
      <c r="N495" s="57">
        <f>INDEX(Usage!$G$2:$V$136,MATCH(LEFT(K$1,2)&amp;K495&amp;L495,Usage!$A$2:$A$136,0),MATCH(M471,Usage!$G$1:$V$1,0))/1000000</f>
        <v>1.8278266629163873</v>
      </c>
      <c r="O495" s="36"/>
      <c r="P495" s="49" t="s">
        <v>93</v>
      </c>
      <c r="Q495" s="49" t="s">
        <v>96</v>
      </c>
      <c r="R495" s="56">
        <f>INDEX(Saturations!$G$2:$U$136,MATCH(LEFT(P$1,2)&amp;P495&amp;Q495,Saturations!$A$2:$A$136,0),MATCH(R471,Saturations!$G$1:$U$1,0))</f>
        <v>1</v>
      </c>
      <c r="S495" s="57">
        <f>INDEX(Usage!$G$2:$V$136,MATCH(LEFT(P$1,2)&amp;P495&amp;Q495,Usage!$A$2:$A$136,0),MATCH(R471,Usage!$G$1:$V$1,0))/1000000</f>
        <v>0.31823115284052428</v>
      </c>
      <c r="T495" s="36"/>
      <c r="U495" s="49" t="s">
        <v>93</v>
      </c>
      <c r="V495" s="49" t="s">
        <v>96</v>
      </c>
      <c r="W495" s="56">
        <f>INDEX(Saturations!$G$2:$U$136,MATCH(LEFT(U$1,2)&amp;U495&amp;V495,Saturations!$A$2:$A$136,0),MATCH(W471,Saturations!$G$1:$U$1,0))</f>
        <v>1</v>
      </c>
      <c r="X495" s="57">
        <f>INDEX(Usage!$G$2:$V$136,MATCH(LEFT(U$1,2)&amp;U495&amp;V495,Usage!$A$2:$A$136,0),MATCH(W471,Usage!$G$1:$V$1,0))/1000000</f>
        <v>1.3959380625270638E-2</v>
      </c>
      <c r="Y495" s="36"/>
    </row>
    <row r="496" spans="1:25" x14ac:dyDescent="0.25">
      <c r="A496" s="49" t="s">
        <v>93</v>
      </c>
      <c r="B496" s="49" t="s">
        <v>97</v>
      </c>
      <c r="C496" s="56">
        <f>INDEX(Saturations!$G$2:$U$136,MATCH(LEFT(A$1,2)&amp;A496&amp;B496,Saturations!$A$2:$A$136,0),MATCH(C471,Saturations!$G$1:$U$1,0))</f>
        <v>1</v>
      </c>
      <c r="D496" s="57">
        <f>INDEX(Usage!$G$2:$V$136,MATCH(LEFT(A$1,2)&amp;A496&amp;B496,Usage!$A$2:$A$136,0),MATCH(C471,Usage!$G$1:$V$1,0))/1000000</f>
        <v>54.550438549840912</v>
      </c>
      <c r="E496" s="36"/>
      <c r="F496" s="49" t="s">
        <v>93</v>
      </c>
      <c r="G496" s="49" t="s">
        <v>97</v>
      </c>
      <c r="H496" s="56">
        <f>INDEX(Saturations!$G$2:$U$136,MATCH(LEFT(F$1,2)&amp;F496&amp;G496,Saturations!$A$2:$A$136,0),MATCH(H471,Saturations!$G$1:$U$1,0))</f>
        <v>1</v>
      </c>
      <c r="I496" s="57">
        <f>INDEX(Usage!$G$2:$V$136,MATCH(LEFT(F$1,2)&amp;F496&amp;G496,Usage!$A$2:$A$136,0),MATCH(H471,Usage!$G$1:$V$1,0))/1000000</f>
        <v>4.29548755732577</v>
      </c>
      <c r="J496" s="36"/>
      <c r="K496" s="49" t="s">
        <v>93</v>
      </c>
      <c r="L496" s="49" t="s">
        <v>97</v>
      </c>
      <c r="M496" s="56">
        <f>INDEX(Saturations!$G$2:$U$136,MATCH(LEFT(K$1,2)&amp;K496&amp;L496,Saturations!$A$2:$A$136,0),MATCH(M471,Saturations!$G$1:$U$1,0))</f>
        <v>1</v>
      </c>
      <c r="N496" s="57">
        <f>INDEX(Usage!$G$2:$V$136,MATCH(LEFT(K$1,2)&amp;K496&amp;L496,Usage!$A$2:$A$136,0),MATCH(M471,Usage!$G$1:$V$1,0))/1000000</f>
        <v>7.2251739468158194</v>
      </c>
      <c r="O496" s="36"/>
      <c r="P496" s="49" t="s">
        <v>93</v>
      </c>
      <c r="Q496" s="49" t="s">
        <v>97</v>
      </c>
      <c r="R496" s="56">
        <f>INDEX(Saturations!$G$2:$U$136,MATCH(LEFT(P$1,2)&amp;P496&amp;Q496,Saturations!$A$2:$A$136,0),MATCH(R471,Saturations!$G$1:$U$1,0))</f>
        <v>1</v>
      </c>
      <c r="S496" s="57">
        <f>INDEX(Usage!$G$2:$V$136,MATCH(LEFT(P$1,2)&amp;P496&amp;Q496,Usage!$A$2:$A$136,0),MATCH(R471,Usage!$G$1:$V$1,0))/1000000</f>
        <v>1.257928599695505</v>
      </c>
      <c r="T496" s="36"/>
      <c r="U496" s="49" t="s">
        <v>93</v>
      </c>
      <c r="V496" s="49" t="s">
        <v>97</v>
      </c>
      <c r="W496" s="56">
        <f>INDEX(Saturations!$G$2:$U$136,MATCH(LEFT(U$1,2)&amp;U496&amp;V496,Saturations!$A$2:$A$136,0),MATCH(W471,Saturations!$G$1:$U$1,0))</f>
        <v>1</v>
      </c>
      <c r="X496" s="57">
        <f>INDEX(Usage!$G$2:$V$136,MATCH(LEFT(U$1,2)&amp;U496&amp;V496,Usage!$A$2:$A$136,0),MATCH(W471,Usage!$G$1:$V$1,0))/1000000</f>
        <v>5.5179714386300455E-2</v>
      </c>
      <c r="Y496" s="36"/>
    </row>
    <row r="497" spans="1:25" x14ac:dyDescent="0.25">
      <c r="A497" s="49" t="s">
        <v>93</v>
      </c>
      <c r="B497" s="49" t="s">
        <v>98</v>
      </c>
      <c r="C497" s="56">
        <f>INDEX(Saturations!$G$2:$U$136,MATCH(LEFT(A$1,2)&amp;A497&amp;B497,Saturations!$A$2:$A$136,0),MATCH(C471,Saturations!$G$1:$U$1,0))</f>
        <v>1</v>
      </c>
      <c r="D497" s="57">
        <f>INDEX(Usage!$G$2:$V$136,MATCH(LEFT(A$1,2)&amp;A497&amp;B497,Usage!$A$2:$A$136,0),MATCH(C471,Usage!$G$1:$V$1,0))/1000000</f>
        <v>16.202897232710928</v>
      </c>
      <c r="E497" s="36"/>
      <c r="F497" s="49" t="s">
        <v>93</v>
      </c>
      <c r="G497" s="49" t="s">
        <v>98</v>
      </c>
      <c r="H497" s="56">
        <f>INDEX(Saturations!$G$2:$U$136,MATCH(LEFT(F$1,2)&amp;F497&amp;G497,Saturations!$A$2:$A$136,0),MATCH(H471,Saturations!$G$1:$U$1,0))</f>
        <v>1</v>
      </c>
      <c r="I497" s="57">
        <f>INDEX(Usage!$G$2:$V$136,MATCH(LEFT(F$1,2)&amp;F497&amp;G497,Usage!$A$2:$A$136,0),MATCH(H471,Usage!$G$1:$V$1,0))/1000000</f>
        <v>1.2758713826314585</v>
      </c>
      <c r="J497" s="36"/>
      <c r="K497" s="49" t="s">
        <v>93</v>
      </c>
      <c r="L497" s="49" t="s">
        <v>98</v>
      </c>
      <c r="M497" s="56">
        <f>INDEX(Saturations!$G$2:$U$136,MATCH(LEFT(K$1,2)&amp;K497&amp;L497,Saturations!$A$2:$A$136,0),MATCH(M471,Saturations!$G$1:$U$1,0))</f>
        <v>1</v>
      </c>
      <c r="N497" s="57">
        <f>INDEX(Usage!$G$2:$V$136,MATCH(LEFT(K$1,2)&amp;K497&amp;L497,Usage!$A$2:$A$136,0),MATCH(M471,Usage!$G$1:$V$1,0))/1000000</f>
        <v>2.1460643408348652</v>
      </c>
      <c r="O497" s="36"/>
      <c r="P497" s="49" t="s">
        <v>93</v>
      </c>
      <c r="Q497" s="49" t="s">
        <v>98</v>
      </c>
      <c r="R497" s="56">
        <f>INDEX(Saturations!$G$2:$U$136,MATCH(LEFT(P$1,2)&amp;P497&amp;Q497,Saturations!$A$2:$A$136,0),MATCH(R471,Saturations!$G$1:$U$1,0))</f>
        <v>1</v>
      </c>
      <c r="S497" s="57">
        <f>INDEX(Usage!$G$2:$V$136,MATCH(LEFT(P$1,2)&amp;P497&amp;Q497,Usage!$A$2:$A$136,0),MATCH(R471,Usage!$G$1:$V$1,0))/1000000</f>
        <v>0.37363746962972266</v>
      </c>
      <c r="T497" s="36"/>
      <c r="U497" s="49" t="s">
        <v>93</v>
      </c>
      <c r="V497" s="49" t="s">
        <v>98</v>
      </c>
      <c r="W497" s="56">
        <f>INDEX(Saturations!$G$2:$U$136,MATCH(LEFT(U$1,2)&amp;U497&amp;V497,Saturations!$A$2:$A$136,0),MATCH(W471,Saturations!$G$1:$U$1,0))</f>
        <v>1</v>
      </c>
      <c r="X497" s="57">
        <f>INDEX(Usage!$G$2:$V$136,MATCH(LEFT(U$1,2)&amp;U497&amp;V497,Usage!$A$2:$A$136,0),MATCH(W471,Usage!$G$1:$V$1,0))/1000000</f>
        <v>1.6389808501991867E-2</v>
      </c>
      <c r="Y497" s="36"/>
    </row>
    <row r="498" spans="1:25" x14ac:dyDescent="0.25">
      <c r="A498" s="49" t="s">
        <v>99</v>
      </c>
      <c r="B498" s="49" t="s">
        <v>3</v>
      </c>
      <c r="C498" s="56">
        <f>INDEX(Saturations!$G$2:$U$136,MATCH(LEFT(A$1,2)&amp;A498&amp;B498,Saturations!$A$2:$A$136,0),MATCH(C471,Saturations!$G$1:$U$1,0))</f>
        <v>1</v>
      </c>
      <c r="D498" s="57">
        <f>INDEX(Usage!$G$2:$V$136,MATCH(LEFT(A$1,2)&amp;A498&amp;B498,Usage!$A$2:$A$136,0),MATCH(C471,Usage!$G$1:$V$1,0))/1000000</f>
        <v>39.597218567396695</v>
      </c>
      <c r="E498" s="36"/>
      <c r="F498" s="49" t="s">
        <v>99</v>
      </c>
      <c r="G498" s="49" t="s">
        <v>3</v>
      </c>
      <c r="H498" s="56">
        <f>INDEX(Saturations!$G$2:$U$136,MATCH(LEFT(F$1,2)&amp;F498&amp;G498,Saturations!$A$2:$A$136,0),MATCH(H471,Saturations!$G$1:$U$1,0))</f>
        <v>1</v>
      </c>
      <c r="I498" s="57">
        <f>INDEX(Usage!$G$2:$V$136,MATCH(LEFT(F$1,2)&amp;F498&amp;G498,Usage!$A$2:$A$136,0),MATCH(H471,Usage!$G$1:$V$1,0))/1000000</f>
        <v>1.4677641634581589</v>
      </c>
      <c r="J498" s="36"/>
      <c r="K498" s="49" t="s">
        <v>99</v>
      </c>
      <c r="L498" s="49" t="s">
        <v>3</v>
      </c>
      <c r="M498" s="56">
        <f>INDEX(Saturations!$G$2:$U$136,MATCH(LEFT(K$1,2)&amp;K498&amp;L498,Saturations!$A$2:$A$136,0),MATCH(M471,Saturations!$G$1:$U$1,0))</f>
        <v>1</v>
      </c>
      <c r="N498" s="57">
        <f>INDEX(Usage!$G$2:$V$136,MATCH(LEFT(K$1,2)&amp;K498&amp;L498,Usage!$A$2:$A$136,0),MATCH(M471,Usage!$G$1:$V$1,0))/1000000</f>
        <v>5.2446286329692686</v>
      </c>
      <c r="O498" s="36"/>
      <c r="P498" s="49" t="s">
        <v>99</v>
      </c>
      <c r="Q498" s="49" t="s">
        <v>3</v>
      </c>
      <c r="R498" s="56">
        <f>INDEX(Saturations!$G$2:$U$136,MATCH(LEFT(P$1,2)&amp;P498&amp;Q498,Saturations!$A$2:$A$136,0),MATCH(R471,Saturations!$G$1:$U$1,0))</f>
        <v>1</v>
      </c>
      <c r="S498" s="57">
        <f>INDEX(Usage!$G$2:$V$136,MATCH(LEFT(P$1,2)&amp;P498&amp;Q498,Usage!$A$2:$A$136,0),MATCH(R471,Usage!$G$1:$V$1,0))/1000000</f>
        <v>0.91310858406412276</v>
      </c>
      <c r="T498" s="36"/>
      <c r="U498" s="49" t="s">
        <v>99</v>
      </c>
      <c r="V498" s="49" t="s">
        <v>3</v>
      </c>
      <c r="W498" s="56">
        <f>INDEX(Saturations!$G$2:$U$136,MATCH(LEFT(U$1,2)&amp;U498&amp;V498,Saturations!$A$2:$A$136,0),MATCH(W471,Saturations!$G$1:$U$1,0))</f>
        <v>1</v>
      </c>
      <c r="X498" s="57">
        <f>INDEX(Usage!$G$2:$V$136,MATCH(LEFT(U$1,2)&amp;U498&amp;V498,Usage!$A$2:$A$136,0),MATCH(W471,Usage!$G$1:$V$1,0))/1000000</f>
        <v>1.8854857858438462E-2</v>
      </c>
      <c r="Y498" s="36"/>
    </row>
    <row r="499" spans="1:25" x14ac:dyDescent="0.25">
      <c r="A499" s="49" t="s">
        <v>99</v>
      </c>
      <c r="B499" s="49" t="s">
        <v>100</v>
      </c>
      <c r="C499" s="56">
        <f>INDEX(Saturations!$G$2:$U$136,MATCH(LEFT(A$1,2)&amp;A499&amp;B499,Saturations!$A$2:$A$136,0),MATCH(C471,Saturations!$G$1:$U$1,0))</f>
        <v>1</v>
      </c>
      <c r="D499" s="57">
        <f>INDEX(Usage!$G$2:$V$136,MATCH(LEFT(A$1,2)&amp;A499&amp;B499,Usage!$A$2:$A$136,0),MATCH(C471,Usage!$G$1:$V$1,0))/1000000</f>
        <v>4.5963210872042719</v>
      </c>
      <c r="E499" s="36"/>
      <c r="F499" s="49" t="s">
        <v>99</v>
      </c>
      <c r="G499" s="49" t="s">
        <v>100</v>
      </c>
      <c r="H499" s="56">
        <f>INDEX(Saturations!$G$2:$U$136,MATCH(LEFT(F$1,2)&amp;F499&amp;G499,Saturations!$A$2:$A$136,0),MATCH(H471,Saturations!$G$1:$U$1,0))</f>
        <v>0</v>
      </c>
      <c r="I499" s="57">
        <f>INDEX(Usage!$G$2:$V$136,MATCH(LEFT(F$1,2)&amp;F499&amp;G499,Usage!$A$2:$A$136,0),MATCH(H471,Usage!$G$1:$V$1,0))/1000000</f>
        <v>0</v>
      </c>
      <c r="J499" s="36"/>
      <c r="K499" s="49" t="s">
        <v>99</v>
      </c>
      <c r="L499" s="49" t="s">
        <v>100</v>
      </c>
      <c r="M499" s="56">
        <f>INDEX(Saturations!$G$2:$U$136,MATCH(LEFT(K$1,2)&amp;K499&amp;L499,Saturations!$A$2:$A$136,0),MATCH(M471,Saturations!$G$1:$U$1,0))</f>
        <v>1</v>
      </c>
      <c r="N499" s="57">
        <f>INDEX(Usage!$G$2:$V$136,MATCH(LEFT(K$1,2)&amp;K499&amp;L499,Usage!$A$2:$A$136,0),MATCH(M471,Usage!$G$1:$V$1,0))/1000000</f>
        <v>0.60878006214608738</v>
      </c>
      <c r="O499" s="36"/>
      <c r="P499" s="49" t="s">
        <v>99</v>
      </c>
      <c r="Q499" s="49" t="s">
        <v>100</v>
      </c>
      <c r="R499" s="56">
        <f>INDEX(Saturations!$G$2:$U$136,MATCH(LEFT(P$1,2)&amp;P499&amp;Q499,Saturations!$A$2:$A$136,0),MATCH(R471,Saturations!$G$1:$U$1,0))</f>
        <v>1</v>
      </c>
      <c r="S499" s="57">
        <f>INDEX(Usage!$G$2:$V$136,MATCH(LEFT(P$1,2)&amp;P499&amp;Q499,Usage!$A$2:$A$136,0),MATCH(R471,Usage!$G$1:$V$1,0))/1000000</f>
        <v>0.10599078399150016</v>
      </c>
      <c r="T499" s="36"/>
      <c r="U499" s="49" t="s">
        <v>99</v>
      </c>
      <c r="V499" s="49" t="s">
        <v>100</v>
      </c>
      <c r="W499" s="56">
        <f>INDEX(Saturations!$G$2:$U$136,MATCH(LEFT(U$1,2)&amp;U499&amp;V499,Saturations!$A$2:$A$136,0),MATCH(W471,Saturations!$G$1:$U$1,0))</f>
        <v>0</v>
      </c>
      <c r="X499" s="57">
        <f>INDEX(Usage!$G$2:$V$136,MATCH(LEFT(U$1,2)&amp;U499&amp;V499,Usage!$A$2:$A$136,0),MATCH(W471,Usage!$G$1:$V$1,0))/1000000</f>
        <v>0</v>
      </c>
      <c r="Y499" s="36"/>
    </row>
    <row r="500" spans="1:25" x14ac:dyDescent="0.25">
      <c r="A500" s="49" t="s">
        <v>99</v>
      </c>
      <c r="B500" s="49" t="s">
        <v>101</v>
      </c>
      <c r="C500" s="56">
        <f>INDEX(Saturations!$G$2:$U$136,MATCH(LEFT(A$1,2)&amp;A500&amp;B500,Saturations!$A$2:$A$136,0),MATCH(C471,Saturations!$G$1:$U$1,0))</f>
        <v>1</v>
      </c>
      <c r="D500" s="57">
        <f>INDEX(Usage!$G$2:$V$136,MATCH(LEFT(A$1,2)&amp;A500&amp;B500,Usage!$A$2:$A$136,0),MATCH(C471,Usage!$G$1:$V$1,0))/1000000</f>
        <v>3.9037994664209754</v>
      </c>
      <c r="E500" s="36"/>
      <c r="F500" s="49" t="s">
        <v>99</v>
      </c>
      <c r="G500" s="49" t="s">
        <v>101</v>
      </c>
      <c r="H500" s="56">
        <f>INDEX(Saturations!$G$2:$U$136,MATCH(LEFT(F$1,2)&amp;F500&amp;G500,Saturations!$A$2:$A$136,0),MATCH(H471,Saturations!$G$1:$U$1,0))</f>
        <v>0</v>
      </c>
      <c r="I500" s="57">
        <f>INDEX(Usage!$G$2:$V$136,MATCH(LEFT(F$1,2)&amp;F500&amp;G500,Usage!$A$2:$A$136,0),MATCH(H471,Usage!$G$1:$V$1,0))/1000000</f>
        <v>0</v>
      </c>
      <c r="J500" s="36"/>
      <c r="K500" s="49" t="s">
        <v>99</v>
      </c>
      <c r="L500" s="49" t="s">
        <v>101</v>
      </c>
      <c r="M500" s="56">
        <f>INDEX(Saturations!$G$2:$U$136,MATCH(LEFT(K$1,2)&amp;K500&amp;L500,Saturations!$A$2:$A$136,0),MATCH(M471,Saturations!$G$1:$U$1,0))</f>
        <v>1</v>
      </c>
      <c r="N500" s="57">
        <f>INDEX(Usage!$G$2:$V$136,MATCH(LEFT(K$1,2)&amp;K500&amp;L500,Usage!$A$2:$A$136,0),MATCH(M471,Usage!$G$1:$V$1,0))/1000000</f>
        <v>0.51705597513405488</v>
      </c>
      <c r="O500" s="36"/>
      <c r="P500" s="49" t="s">
        <v>99</v>
      </c>
      <c r="Q500" s="49" t="s">
        <v>101</v>
      </c>
      <c r="R500" s="56">
        <f>INDEX(Saturations!$G$2:$U$136,MATCH(LEFT(P$1,2)&amp;P500&amp;Q500,Saturations!$A$2:$A$136,0),MATCH(R471,Saturations!$G$1:$U$1,0))</f>
        <v>1</v>
      </c>
      <c r="S500" s="57">
        <f>INDEX(Usage!$G$2:$V$136,MATCH(LEFT(P$1,2)&amp;P500&amp;Q500,Usage!$A$2:$A$136,0),MATCH(R471,Usage!$G$1:$V$1,0))/1000000</f>
        <v>9.0021292712436279E-2</v>
      </c>
      <c r="T500" s="36"/>
      <c r="U500" s="49" t="s">
        <v>99</v>
      </c>
      <c r="V500" s="49" t="s">
        <v>101</v>
      </c>
      <c r="W500" s="56">
        <f>INDEX(Saturations!$G$2:$U$136,MATCH(LEFT(U$1,2)&amp;U500&amp;V500,Saturations!$A$2:$A$136,0),MATCH(W471,Saturations!$G$1:$U$1,0))</f>
        <v>0</v>
      </c>
      <c r="X500" s="57">
        <f>INDEX(Usage!$G$2:$V$136,MATCH(LEFT(U$1,2)&amp;U500&amp;V500,Usage!$A$2:$A$136,0),MATCH(W471,Usage!$G$1:$V$1,0))/1000000</f>
        <v>0</v>
      </c>
      <c r="Y500" s="36"/>
    </row>
    <row r="501" spans="1:25" x14ac:dyDescent="0.25">
      <c r="A501" s="49" t="s">
        <v>99</v>
      </c>
      <c r="B501" s="49" t="s">
        <v>102</v>
      </c>
      <c r="C501" s="56">
        <f>INDEX(Saturations!$G$2:$U$136,MATCH(LEFT(A$1,2)&amp;A501&amp;B501,Saturations!$A$2:$A$136,0),MATCH(C471,Saturations!$G$1:$U$1,0))</f>
        <v>1</v>
      </c>
      <c r="D501" s="57">
        <f>INDEX(Usage!$G$2:$V$136,MATCH(LEFT(A$1,2)&amp;A501&amp;B501,Usage!$A$2:$A$136,0),MATCH(C471,Usage!$G$1:$V$1,0))/1000000</f>
        <v>10.180376942132565</v>
      </c>
      <c r="E501" s="36"/>
      <c r="F501" s="49" t="s">
        <v>99</v>
      </c>
      <c r="G501" s="49" t="s">
        <v>102</v>
      </c>
      <c r="H501" s="56">
        <f>INDEX(Saturations!$G$2:$U$136,MATCH(LEFT(F$1,2)&amp;F501&amp;G501,Saturations!$A$2:$A$136,0),MATCH(H471,Saturations!$G$1:$U$1,0))</f>
        <v>1</v>
      </c>
      <c r="I501" s="57">
        <f>INDEX(Usage!$G$2:$V$136,MATCH(LEFT(F$1,2)&amp;F501&amp;G501,Usage!$A$2:$A$136,0),MATCH(H471,Usage!$G$1:$V$1,0))/1000000</f>
        <v>0.29359249325606779</v>
      </c>
      <c r="J501" s="36"/>
      <c r="K501" s="49" t="s">
        <v>99</v>
      </c>
      <c r="L501" s="49" t="s">
        <v>102</v>
      </c>
      <c r="M501" s="56">
        <f>INDEX(Saturations!$G$2:$U$136,MATCH(LEFT(K$1,2)&amp;K501&amp;L501,Saturations!$A$2:$A$136,0),MATCH(M471,Saturations!$G$1:$U$1,0))</f>
        <v>1</v>
      </c>
      <c r="N501" s="57">
        <f>INDEX(Usage!$G$2:$V$136,MATCH(LEFT(K$1,2)&amp;K501&amp;L501,Usage!$A$2:$A$136,0),MATCH(M471,Usage!$G$1:$V$1,0))/1000000</f>
        <v>1.3483850213936588</v>
      </c>
      <c r="O501" s="36"/>
      <c r="P501" s="49" t="s">
        <v>99</v>
      </c>
      <c r="Q501" s="49" t="s">
        <v>102</v>
      </c>
      <c r="R501" s="56">
        <f>INDEX(Saturations!$G$2:$U$136,MATCH(LEFT(P$1,2)&amp;P501&amp;Q501,Saturations!$A$2:$A$136,0),MATCH(R471,Saturations!$G$1:$U$1,0))</f>
        <v>1</v>
      </c>
      <c r="S501" s="57">
        <f>INDEX(Usage!$G$2:$V$136,MATCH(LEFT(P$1,2)&amp;P501&amp;Q501,Usage!$A$2:$A$136,0),MATCH(R471,Usage!$G$1:$V$1,0))/1000000</f>
        <v>0.2347586500058774</v>
      </c>
      <c r="T501" s="36"/>
      <c r="U501" s="49" t="s">
        <v>99</v>
      </c>
      <c r="V501" s="49" t="s">
        <v>102</v>
      </c>
      <c r="W501" s="56">
        <f>INDEX(Saturations!$G$2:$U$136,MATCH(LEFT(U$1,2)&amp;U501&amp;V501,Saturations!$A$2:$A$136,0),MATCH(W471,Saturations!$G$1:$U$1,0))</f>
        <v>1</v>
      </c>
      <c r="X501" s="57">
        <f>INDEX(Usage!$G$2:$V$136,MATCH(LEFT(U$1,2)&amp;U501&amp;V501,Usage!$A$2:$A$136,0),MATCH(W471,Usage!$G$1:$V$1,0))/1000000</f>
        <v>3.7714810502017791E-3</v>
      </c>
      <c r="Y501" s="36"/>
    </row>
    <row r="502" spans="1:25" x14ac:dyDescent="0.25">
      <c r="A502" s="49" t="s">
        <v>99</v>
      </c>
      <c r="B502" s="49" t="s">
        <v>6</v>
      </c>
      <c r="C502" s="56">
        <f>INDEX(Saturations!$G$2:$U$136,MATCH(LEFT(A$1,2)&amp;A502&amp;B502,Saturations!$A$2:$A$136,0),MATCH(C471,Saturations!$G$1:$U$1,0))</f>
        <v>1</v>
      </c>
      <c r="D502" s="57">
        <f>INDEX(Usage!$G$2:$V$136,MATCH(LEFT(A$1,2)&amp;A502&amp;B502,Usage!$A$2:$A$136,0),MATCH(C471,Usage!$G$1:$V$1,0))/1000000</f>
        <v>9.4823292513188644</v>
      </c>
      <c r="E502" s="36"/>
      <c r="F502" s="49" t="s">
        <v>99</v>
      </c>
      <c r="G502" s="49" t="s">
        <v>6</v>
      </c>
      <c r="H502" s="56">
        <f>INDEX(Saturations!$G$2:$U$136,MATCH(LEFT(F$1,2)&amp;F502&amp;G502,Saturations!$A$2:$A$136,0),MATCH(H471,Saturations!$G$1:$U$1,0))</f>
        <v>1</v>
      </c>
      <c r="I502" s="57">
        <f>INDEX(Usage!$G$2:$V$136,MATCH(LEFT(F$1,2)&amp;F502&amp;G502,Usage!$A$2:$A$136,0),MATCH(H471,Usage!$G$1:$V$1,0))/1000000</f>
        <v>0.27346145458013604</v>
      </c>
      <c r="J502" s="36"/>
      <c r="K502" s="49" t="s">
        <v>99</v>
      </c>
      <c r="L502" s="49" t="s">
        <v>6</v>
      </c>
      <c r="M502" s="56">
        <f>INDEX(Saturations!$G$2:$U$136,MATCH(LEFT(K$1,2)&amp;K502&amp;L502,Saturations!$A$2:$A$136,0),MATCH(M471,Saturations!$G$1:$U$1,0))</f>
        <v>1</v>
      </c>
      <c r="N502" s="57">
        <f>INDEX(Usage!$G$2:$V$136,MATCH(LEFT(K$1,2)&amp;K502&amp;L502,Usage!$A$2:$A$136,0),MATCH(M471,Usage!$G$1:$V$1,0))/1000000</f>
        <v>1.2559290096112055</v>
      </c>
      <c r="O502" s="36"/>
      <c r="P502" s="49" t="s">
        <v>99</v>
      </c>
      <c r="Q502" s="49" t="s">
        <v>6</v>
      </c>
      <c r="R502" s="56">
        <f>INDEX(Saturations!$G$2:$U$136,MATCH(LEFT(P$1,2)&amp;P502&amp;Q502,Saturations!$A$2:$A$136,0),MATCH(R471,Saturations!$G$1:$U$1,0))</f>
        <v>1</v>
      </c>
      <c r="S502" s="57">
        <f>INDEX(Usage!$G$2:$V$136,MATCH(LEFT(P$1,2)&amp;P502&amp;Q502,Usage!$A$2:$A$136,0),MATCH(R471,Usage!$G$1:$V$1,0))/1000000</f>
        <v>0.21866172800911521</v>
      </c>
      <c r="T502" s="36"/>
      <c r="U502" s="49" t="s">
        <v>99</v>
      </c>
      <c r="V502" s="49" t="s">
        <v>6</v>
      </c>
      <c r="W502" s="56">
        <f>INDEX(Saturations!$G$2:$U$136,MATCH(LEFT(U$1,2)&amp;U502&amp;V502,Saturations!$A$2:$A$136,0),MATCH(W471,Saturations!$G$1:$U$1,0))</f>
        <v>1</v>
      </c>
      <c r="X502" s="57">
        <f>INDEX(Usage!$G$2:$V$136,MATCH(LEFT(U$1,2)&amp;U502&amp;V502,Usage!$A$2:$A$136,0),MATCH(W471,Usage!$G$1:$V$1,0))/1000000</f>
        <v>3.5128782840168271E-3</v>
      </c>
      <c r="Y502" s="36"/>
    </row>
    <row r="503" spans="1:25" ht="14.4" thickBot="1" x14ac:dyDescent="0.3">
      <c r="A503" s="49" t="s">
        <v>91</v>
      </c>
      <c r="B503" s="49" t="s">
        <v>91</v>
      </c>
      <c r="C503" s="56">
        <f>INDEX(Saturations!$G$2:$U$136,MATCH(LEFT(A$1,2)&amp;A503&amp;B503,Saturations!$A$2:$A$136,0),MATCH(C471,Saturations!$G$1:$U$1,0))</f>
        <v>1</v>
      </c>
      <c r="D503" s="57">
        <f>INDEX(Usage!$G$2:$V$136,MATCH(LEFT(A$1,2)&amp;A503&amp;B503,Usage!$A$2:$A$136,0),MATCH(C471,Usage!$G$1:$V$1,0))/1000000</f>
        <v>19.495916037239333</v>
      </c>
      <c r="E503" s="36"/>
      <c r="F503" s="49" t="s">
        <v>91</v>
      </c>
      <c r="G503" s="49" t="s">
        <v>91</v>
      </c>
      <c r="H503" s="56">
        <f>INDEX(Saturations!$G$2:$U$136,MATCH(LEFT(F$1,2)&amp;F503&amp;G503,Saturations!$A$2:$A$136,0),MATCH(H471,Saturations!$G$1:$U$1,0))</f>
        <v>0</v>
      </c>
      <c r="I503" s="57">
        <f>INDEX(Usage!$G$2:$V$136,MATCH(LEFT(F$1,2)&amp;F503&amp;G503,Usage!$A$2:$A$136,0),MATCH(H471,Usage!$G$1:$V$1,0))/1000000</f>
        <v>0</v>
      </c>
      <c r="J503" s="36"/>
      <c r="K503" s="49" t="s">
        <v>91</v>
      </c>
      <c r="L503" s="49" t="s">
        <v>91</v>
      </c>
      <c r="M503" s="56">
        <f>INDEX(Saturations!$G$2:$U$136,MATCH(LEFT(K$1,2)&amp;K503&amp;L503,Saturations!$A$2:$A$136,0),MATCH(M471,Saturations!$G$1:$U$1,0))</f>
        <v>1</v>
      </c>
      <c r="N503" s="57">
        <f>INDEX(Usage!$G$2:$V$136,MATCH(LEFT(K$1,2)&amp;K503&amp;L503,Usage!$A$2:$A$136,0),MATCH(M471,Usage!$G$1:$V$1,0))/1000000</f>
        <v>2.5822227715524235</v>
      </c>
      <c r="O503" s="36"/>
      <c r="P503" s="49" t="s">
        <v>91</v>
      </c>
      <c r="Q503" s="49" t="s">
        <v>91</v>
      </c>
      <c r="R503" s="56">
        <f>INDEX(Saturations!$G$2:$U$136,MATCH(LEFT(P$1,2)&amp;P503&amp;Q503,Saturations!$A$2:$A$136,0),MATCH(R471,Saturations!$G$1:$U$1,0))</f>
        <v>1</v>
      </c>
      <c r="S503" s="57">
        <f>INDEX(Usage!$G$2:$V$136,MATCH(LEFT(P$1,2)&amp;P503&amp;Q503,Usage!$A$2:$A$136,0),MATCH(R471,Usage!$G$1:$V$1,0))/1000000</f>
        <v>0.44957421081222698</v>
      </c>
      <c r="T503" s="36"/>
      <c r="U503" s="49" t="s">
        <v>91</v>
      </c>
      <c r="V503" s="49" t="s">
        <v>91</v>
      </c>
      <c r="W503" s="56">
        <f>INDEX(Saturations!$G$2:$U$136,MATCH(LEFT(U$1,2)&amp;U503&amp;V503,Saturations!$A$2:$A$136,0),MATCH(W471,Saturations!$G$1:$U$1,0))</f>
        <v>0</v>
      </c>
      <c r="X503" s="57">
        <f>INDEX(Usage!$G$2:$V$136,MATCH(LEFT(U$1,2)&amp;U503&amp;V503,Usage!$A$2:$A$136,0),MATCH(W471,Usage!$G$1:$V$1,0))/1000000</f>
        <v>0</v>
      </c>
      <c r="Y503" s="36"/>
    </row>
    <row r="504" spans="1:25" ht="15" thickTop="1" thickBot="1" x14ac:dyDescent="0.3">
      <c r="A504" s="47" t="s">
        <v>7</v>
      </c>
      <c r="B504" s="47"/>
      <c r="C504" s="47"/>
      <c r="D504" s="48">
        <f>SUM(D476:D503)</f>
        <v>269.84794051163652</v>
      </c>
      <c r="E504" s="36"/>
      <c r="F504" s="47" t="s">
        <v>7</v>
      </c>
      <c r="G504" s="47"/>
      <c r="H504" s="47"/>
      <c r="I504" s="48">
        <f>SUM(I476:I503)</f>
        <v>14.176348695905101</v>
      </c>
      <c r="J504" s="36"/>
      <c r="K504" s="47" t="s">
        <v>7</v>
      </c>
      <c r="L504" s="47"/>
      <c r="M504" s="47"/>
      <c r="N504" s="48">
        <f>SUM(N476:N503)</f>
        <v>35.741203209671859</v>
      </c>
      <c r="O504" s="36"/>
      <c r="P504" s="47" t="s">
        <v>7</v>
      </c>
      <c r="Q504" s="47"/>
      <c r="R504" s="47"/>
      <c r="S504" s="48">
        <f>SUM(S476:S503)</f>
        <v>6.2226711821642882</v>
      </c>
      <c r="T504" s="36"/>
      <c r="U504" s="47" t="s">
        <v>7</v>
      </c>
      <c r="V504" s="47"/>
      <c r="W504" s="47"/>
      <c r="X504" s="48">
        <f>SUM(X476:X503)</f>
        <v>0.18210898335546516</v>
      </c>
      <c r="Y504" s="36"/>
    </row>
    <row r="505" spans="1:25" ht="14.4" thickTop="1" x14ac:dyDescent="0.25">
      <c r="E505" s="36"/>
      <c r="J505" s="36"/>
      <c r="O505" s="36"/>
      <c r="T505" s="36"/>
      <c r="Y505" s="36"/>
    </row>
    <row r="506" spans="1:25" ht="15.6" thickBot="1" x14ac:dyDescent="0.3">
      <c r="A506" s="80" t="s">
        <v>111</v>
      </c>
      <c r="B506" s="80"/>
      <c r="C506" s="80"/>
      <c r="D506" s="80"/>
      <c r="E506" s="36"/>
      <c r="F506" s="80" t="s">
        <v>111</v>
      </c>
      <c r="G506" s="80"/>
      <c r="H506" s="80"/>
      <c r="I506" s="80"/>
      <c r="J506" s="36"/>
      <c r="K506" s="80" t="s">
        <v>111</v>
      </c>
      <c r="L506" s="80"/>
      <c r="M506" s="80"/>
      <c r="N506" s="80"/>
      <c r="O506" s="36"/>
      <c r="P506" s="80" t="s">
        <v>111</v>
      </c>
      <c r="Q506" s="80"/>
      <c r="R506" s="80"/>
      <c r="S506" s="80"/>
      <c r="T506" s="36"/>
      <c r="U506" s="80" t="s">
        <v>111</v>
      </c>
      <c r="V506" s="80"/>
      <c r="W506" s="80"/>
      <c r="X506" s="80"/>
      <c r="Y506" s="36"/>
    </row>
    <row r="507" spans="1:25" ht="14.4" thickTop="1" x14ac:dyDescent="0.25">
      <c r="A507" s="49"/>
      <c r="B507" s="50"/>
      <c r="C507" s="51" t="s">
        <v>22</v>
      </c>
      <c r="D507" s="49"/>
      <c r="E507" s="36"/>
      <c r="F507" s="49"/>
      <c r="G507" s="50"/>
      <c r="H507" s="51" t="s">
        <v>22</v>
      </c>
      <c r="I507" s="49"/>
      <c r="J507" s="36"/>
      <c r="K507" s="49"/>
      <c r="L507" s="50"/>
      <c r="M507" s="51" t="s">
        <v>22</v>
      </c>
      <c r="N507" s="49"/>
      <c r="O507" s="36"/>
      <c r="P507" s="49"/>
      <c r="Q507" s="50"/>
      <c r="R507" s="51" t="s">
        <v>22</v>
      </c>
      <c r="S507" s="49"/>
      <c r="T507" s="36"/>
      <c r="U507" s="49"/>
      <c r="V507" s="50"/>
      <c r="W507" s="51" t="s">
        <v>22</v>
      </c>
      <c r="X507" s="49"/>
      <c r="Y507" s="36"/>
    </row>
    <row r="508" spans="1:25" x14ac:dyDescent="0.25">
      <c r="A508" s="49"/>
      <c r="B508" s="53" t="s">
        <v>72</v>
      </c>
      <c r="C508" s="54">
        <f>INDEX('Control Totals'!$F$2:$F$76,MATCH(LEFT(A$1,2)&amp;"_"&amp;C507,'Control Totals'!$B$2:$B$76,0))</f>
        <v>922.70263425983001</v>
      </c>
      <c r="D508" s="49"/>
      <c r="E508" s="36"/>
      <c r="F508" s="49"/>
      <c r="G508" s="53" t="s">
        <v>72</v>
      </c>
      <c r="H508" s="54">
        <f>INDEX('Control Totals'!$F$2:$F$76,MATCH(LEFT(F$1,2)&amp;"_"&amp;H507,'Control Totals'!$B$2:$B$76,0))</f>
        <v>77.794839649070852</v>
      </c>
      <c r="I508" s="49"/>
      <c r="J508" s="36"/>
      <c r="K508" s="49"/>
      <c r="L508" s="53" t="s">
        <v>72</v>
      </c>
      <c r="M508" s="54">
        <f>INDEX('Control Totals'!$F$2:$F$76,MATCH(LEFT(K$1,2)&amp;"_"&amp;M507,'Control Totals'!$B$2:$B$76,0))</f>
        <v>31.086973447766898</v>
      </c>
      <c r="N508" s="49"/>
      <c r="O508" s="36"/>
      <c r="P508" s="49"/>
      <c r="Q508" s="53" t="s">
        <v>72</v>
      </c>
      <c r="R508" s="54">
        <f>INDEX('Control Totals'!$F$2:$F$76,MATCH(LEFT(P$1,2)&amp;"_"&amp;R507,'Control Totals'!$B$2:$B$76,0))</f>
        <v>16.653332612222904</v>
      </c>
      <c r="S508" s="49"/>
      <c r="T508" s="36"/>
      <c r="U508" s="49"/>
      <c r="V508" s="53" t="s">
        <v>72</v>
      </c>
      <c r="W508" s="54">
        <f>INDEX('Control Totals'!$F$2:$F$76,MATCH(LEFT(U$1,2)&amp;"_"&amp;W507,'Control Totals'!$B$2:$B$76,0))</f>
        <v>0.35816073086199934</v>
      </c>
      <c r="X508" s="49"/>
      <c r="Y508" s="36"/>
    </row>
    <row r="509" spans="1:25" x14ac:dyDescent="0.25">
      <c r="A509" s="49"/>
      <c r="B509" s="52"/>
      <c r="C509" s="55"/>
      <c r="D509" s="49"/>
      <c r="E509" s="36"/>
      <c r="F509" s="49"/>
      <c r="G509" s="52"/>
      <c r="H509" s="55"/>
      <c r="I509" s="49"/>
      <c r="J509" s="36"/>
      <c r="K509" s="49"/>
      <c r="L509" s="52"/>
      <c r="M509" s="55"/>
      <c r="N509" s="49"/>
      <c r="O509" s="36"/>
      <c r="P509" s="49"/>
      <c r="Q509" s="52"/>
      <c r="R509" s="55"/>
      <c r="S509" s="49"/>
      <c r="T509" s="36"/>
      <c r="U509" s="49"/>
      <c r="V509" s="52"/>
      <c r="W509" s="55"/>
      <c r="X509" s="49"/>
      <c r="Y509" s="36"/>
    </row>
    <row r="510" spans="1:25" ht="14.4" thickBot="1" x14ac:dyDescent="0.3">
      <c r="A510" s="81" t="s">
        <v>92</v>
      </c>
      <c r="B510" s="81"/>
      <c r="C510" s="81"/>
      <c r="D510" s="81"/>
      <c r="E510" s="36"/>
      <c r="F510" s="81" t="s">
        <v>92</v>
      </c>
      <c r="G510" s="81"/>
      <c r="H510" s="81"/>
      <c r="I510" s="81"/>
      <c r="J510" s="36"/>
      <c r="K510" s="81" t="s">
        <v>92</v>
      </c>
      <c r="L510" s="81"/>
      <c r="M510" s="81"/>
      <c r="N510" s="81"/>
      <c r="O510" s="36"/>
      <c r="P510" s="81" t="s">
        <v>92</v>
      </c>
      <c r="Q510" s="81"/>
      <c r="R510" s="81"/>
      <c r="S510" s="81"/>
      <c r="T510" s="36"/>
      <c r="U510" s="81" t="s">
        <v>92</v>
      </c>
      <c r="V510" s="81"/>
      <c r="W510" s="81"/>
      <c r="X510" s="81"/>
      <c r="Y510" s="36"/>
    </row>
    <row r="511" spans="1:25" ht="14.4" thickTop="1" x14ac:dyDescent="0.25">
      <c r="A511" s="82" t="s">
        <v>32</v>
      </c>
      <c r="B511" s="83" t="s">
        <v>51</v>
      </c>
      <c r="C511" s="83" t="s">
        <v>73</v>
      </c>
      <c r="D511" s="41" t="s">
        <v>74</v>
      </c>
      <c r="E511" s="36"/>
      <c r="F511" s="82" t="s">
        <v>32</v>
      </c>
      <c r="G511" s="83" t="s">
        <v>51</v>
      </c>
      <c r="H511" s="83" t="s">
        <v>73</v>
      </c>
      <c r="I511" s="41" t="s">
        <v>74</v>
      </c>
      <c r="J511" s="36"/>
      <c r="K511" s="82" t="s">
        <v>32</v>
      </c>
      <c r="L511" s="83" t="s">
        <v>51</v>
      </c>
      <c r="M511" s="83" t="s">
        <v>73</v>
      </c>
      <c r="N511" s="41" t="s">
        <v>74</v>
      </c>
      <c r="O511" s="36"/>
      <c r="P511" s="82" t="s">
        <v>32</v>
      </c>
      <c r="Q511" s="83" t="s">
        <v>51</v>
      </c>
      <c r="R511" s="83" t="s">
        <v>73</v>
      </c>
      <c r="S511" s="41" t="s">
        <v>74</v>
      </c>
      <c r="T511" s="36"/>
      <c r="U511" s="82" t="s">
        <v>32</v>
      </c>
      <c r="V511" s="83" t="s">
        <v>51</v>
      </c>
      <c r="W511" s="83" t="s">
        <v>73</v>
      </c>
      <c r="X511" s="41" t="s">
        <v>74</v>
      </c>
      <c r="Y511" s="36"/>
    </row>
    <row r="512" spans="1:25" ht="14.4" thickBot="1" x14ac:dyDescent="0.3">
      <c r="A512" s="81"/>
      <c r="B512" s="84"/>
      <c r="C512" s="84"/>
      <c r="D512" s="42" t="s">
        <v>75</v>
      </c>
      <c r="E512" s="36"/>
      <c r="F512" s="81"/>
      <c r="G512" s="84"/>
      <c r="H512" s="84"/>
      <c r="I512" s="42" t="s">
        <v>75</v>
      </c>
      <c r="J512" s="36"/>
      <c r="K512" s="81"/>
      <c r="L512" s="84"/>
      <c r="M512" s="84"/>
      <c r="N512" s="42" t="s">
        <v>75</v>
      </c>
      <c r="O512" s="36"/>
      <c r="P512" s="81"/>
      <c r="Q512" s="84"/>
      <c r="R512" s="84"/>
      <c r="S512" s="42" t="s">
        <v>75</v>
      </c>
      <c r="T512" s="36"/>
      <c r="U512" s="81"/>
      <c r="V512" s="84"/>
      <c r="W512" s="84"/>
      <c r="X512" s="42" t="s">
        <v>75</v>
      </c>
      <c r="Y512" s="36"/>
    </row>
    <row r="513" spans="1:25" ht="14.4" thickTop="1" x14ac:dyDescent="0.25">
      <c r="A513" s="49" t="s">
        <v>76</v>
      </c>
      <c r="B513" s="49" t="s">
        <v>77</v>
      </c>
      <c r="C513" s="56">
        <f>INDEX(Saturations!$G$2:$U$136,MATCH(LEFT(A$1,2)&amp;A513&amp;B513,Saturations!$A$2:$A$136,0),MATCH(C507,Saturations!$G$1:$U$1,0))</f>
        <v>2.5000000000000001E-2</v>
      </c>
      <c r="D513" s="57">
        <f>INDEX(Usage!$G$2:$V$136,MATCH(LEFT(A$1,2)&amp;A513&amp;B513,Usage!$A$2:$A$136,0),MATCH(C507,Usage!$G$1:$V$1,0))/1000000</f>
        <v>7.5388113476234366</v>
      </c>
      <c r="E513" s="36"/>
      <c r="F513" s="49" t="s">
        <v>76</v>
      </c>
      <c r="G513" s="49" t="s">
        <v>77</v>
      </c>
      <c r="H513" s="56">
        <f>INDEX(Saturations!$G$2:$U$136,MATCH(LEFT(F$1,2)&amp;F513&amp;G513,Saturations!$A$2:$A$136,0),MATCH(H507,Saturations!$G$1:$U$1,0))</f>
        <v>2.5000000000000001E-2</v>
      </c>
      <c r="I513" s="57">
        <f>INDEX(Usage!$G$2:$V$136,MATCH(LEFT(F$1,2)&amp;F513&amp;G513,Usage!$A$2:$A$136,0),MATCH(H507,Usage!$G$1:$V$1,0))/1000000</f>
        <v>0.33274927734247817</v>
      </c>
      <c r="J513" s="36"/>
      <c r="K513" s="49" t="s">
        <v>76</v>
      </c>
      <c r="L513" s="49" t="s">
        <v>77</v>
      </c>
      <c r="M513" s="56">
        <f>INDEX(Saturations!$G$2:$U$136,MATCH(LEFT(K$1,2)&amp;K513&amp;L513,Saturations!$A$2:$A$136,0),MATCH(M507,Saturations!$G$1:$U$1,0))</f>
        <v>2.5000000000000001E-2</v>
      </c>
      <c r="N513" s="57">
        <f>INDEX(Usage!$G$2:$V$136,MATCH(LEFT(K$1,2)&amp;K513&amp;L513,Usage!$A$2:$A$136,0),MATCH(M507,Usage!$G$1:$V$1,0))/1000000</f>
        <v>0.40114420614436691</v>
      </c>
      <c r="O513" s="36"/>
      <c r="P513" s="49" t="s">
        <v>76</v>
      </c>
      <c r="Q513" s="49" t="s">
        <v>77</v>
      </c>
      <c r="R513" s="56">
        <f>INDEX(Saturations!$G$2:$U$136,MATCH(LEFT(P$1,2)&amp;P513&amp;Q513,Saturations!$A$2:$A$136,0),MATCH(R507,Saturations!$G$1:$U$1,0))</f>
        <v>2.5000000000000001E-2</v>
      </c>
      <c r="S513" s="57">
        <f>INDEX(Usage!$G$2:$V$136,MATCH(LEFT(P$1,2)&amp;P513&amp;Q513,Usage!$A$2:$A$136,0),MATCH(R507,Usage!$G$1:$V$1,0))/1000000</f>
        <v>0.10656124740423006</v>
      </c>
      <c r="T513" s="36"/>
      <c r="U513" s="49" t="s">
        <v>76</v>
      </c>
      <c r="V513" s="49" t="s">
        <v>77</v>
      </c>
      <c r="W513" s="56">
        <f>INDEX(Saturations!$G$2:$U$136,MATCH(LEFT(U$1,2)&amp;U513&amp;V513,Saturations!$A$2:$A$136,0),MATCH(W507,Saturations!$G$1:$U$1,0))</f>
        <v>2.5000000000000001E-2</v>
      </c>
      <c r="X513" s="57">
        <f>INDEX(Usage!$G$2:$V$136,MATCH(LEFT(U$1,2)&amp;U513&amp;V513,Usage!$A$2:$A$136,0),MATCH(W507,Usage!$G$1:$V$1,0))/1000000</f>
        <v>1.4184392732309681E-3</v>
      </c>
      <c r="Y513" s="36"/>
    </row>
    <row r="514" spans="1:25" x14ac:dyDescent="0.25">
      <c r="A514" s="49" t="s">
        <v>76</v>
      </c>
      <c r="B514" s="49" t="s">
        <v>78</v>
      </c>
      <c r="C514" s="56">
        <f>INDEX(Saturations!$G$2:$U$136,MATCH(LEFT(A$1,2)&amp;A514&amp;B514,Saturations!$A$2:$A$136,0),MATCH(C507,Saturations!$G$1:$U$1,0))</f>
        <v>2.5000000000000001E-2</v>
      </c>
      <c r="D514" s="57">
        <f>INDEX(Usage!$G$2:$V$136,MATCH(LEFT(A$1,2)&amp;A514&amp;B514,Usage!$A$2:$A$136,0),MATCH(C507,Usage!$G$1:$V$1,0))/1000000</f>
        <v>7.5906266822995088</v>
      </c>
      <c r="E514" s="36"/>
      <c r="F514" s="49" t="s">
        <v>76</v>
      </c>
      <c r="G514" s="49" t="s">
        <v>78</v>
      </c>
      <c r="H514" s="56">
        <f>INDEX(Saturations!$G$2:$U$136,MATCH(LEFT(F$1,2)&amp;F514&amp;G514,Saturations!$A$2:$A$136,0),MATCH(H507,Saturations!$G$1:$U$1,0))</f>
        <v>2.5000000000000001E-2</v>
      </c>
      <c r="I514" s="57">
        <f>INDEX(Usage!$G$2:$V$136,MATCH(LEFT(F$1,2)&amp;F514&amp;G514,Usage!$A$2:$A$136,0),MATCH(H507,Usage!$G$1:$V$1,0))/1000000</f>
        <v>0.38546817496430597</v>
      </c>
      <c r="J514" s="36"/>
      <c r="K514" s="49" t="s">
        <v>76</v>
      </c>
      <c r="L514" s="49" t="s">
        <v>78</v>
      </c>
      <c r="M514" s="56">
        <f>INDEX(Saturations!$G$2:$U$136,MATCH(LEFT(K$1,2)&amp;K514&amp;L514,Saturations!$A$2:$A$136,0),MATCH(M507,Saturations!$G$1:$U$1,0))</f>
        <v>2.5000000000000001E-2</v>
      </c>
      <c r="N514" s="57">
        <f>INDEX(Usage!$G$2:$V$136,MATCH(LEFT(K$1,2)&amp;K514&amp;L514,Usage!$A$2:$A$136,0),MATCH(M507,Usage!$G$1:$V$1,0))/1000000</f>
        <v>0.42650007932323908</v>
      </c>
      <c r="O514" s="36"/>
      <c r="P514" s="49" t="s">
        <v>76</v>
      </c>
      <c r="Q514" s="49" t="s">
        <v>78</v>
      </c>
      <c r="R514" s="56">
        <f>INDEX(Saturations!$G$2:$U$136,MATCH(LEFT(P$1,2)&amp;P514&amp;Q514,Saturations!$A$2:$A$136,0),MATCH(R507,Saturations!$G$1:$U$1,0))</f>
        <v>2.5000000000000001E-2</v>
      </c>
      <c r="S514" s="57">
        <f>INDEX(Usage!$G$2:$V$136,MATCH(LEFT(P$1,2)&amp;P514&amp;Q514,Usage!$A$2:$A$136,0),MATCH(R507,Usage!$G$1:$V$1,0))/1000000</f>
        <v>0.11194226465048346</v>
      </c>
      <c r="T514" s="36"/>
      <c r="U514" s="49" t="s">
        <v>76</v>
      </c>
      <c r="V514" s="49" t="s">
        <v>78</v>
      </c>
      <c r="W514" s="56">
        <f>INDEX(Saturations!$G$2:$U$136,MATCH(LEFT(U$1,2)&amp;U514&amp;V514,Saturations!$A$2:$A$136,0),MATCH(W507,Saturations!$G$1:$U$1,0))</f>
        <v>2.5000000000000001E-2</v>
      </c>
      <c r="X514" s="57">
        <f>INDEX(Usage!$G$2:$V$136,MATCH(LEFT(U$1,2)&amp;U514&amp;V514,Usage!$A$2:$A$136,0),MATCH(W507,Usage!$G$1:$V$1,0))/1000000</f>
        <v>1.5455176566779437E-3</v>
      </c>
      <c r="Y514" s="36"/>
    </row>
    <row r="515" spans="1:25" x14ac:dyDescent="0.25">
      <c r="A515" s="49" t="s">
        <v>76</v>
      </c>
      <c r="B515" s="49" t="s">
        <v>79</v>
      </c>
      <c r="C515" s="56">
        <f>INDEX(Saturations!$G$2:$U$136,MATCH(LEFT(A$1,2)&amp;A515&amp;B515,Saturations!$A$2:$A$136,0),MATCH(C507,Saturations!$G$1:$U$1,0))</f>
        <v>0.12818875133693347</v>
      </c>
      <c r="D515" s="57">
        <f>INDEX(Usage!$G$2:$V$136,MATCH(LEFT(A$1,2)&amp;A515&amp;B515,Usage!$A$2:$A$136,0),MATCH(C507,Usage!$G$1:$V$1,0))/1000000</f>
        <v>32.925349115206643</v>
      </c>
      <c r="E515" s="36"/>
      <c r="F515" s="49" t="s">
        <v>76</v>
      </c>
      <c r="G515" s="49" t="s">
        <v>79</v>
      </c>
      <c r="H515" s="56">
        <f>INDEX(Saturations!$G$2:$U$136,MATCH(LEFT(F$1,2)&amp;F515&amp;G515,Saturations!$A$2:$A$136,0),MATCH(H507,Saturations!$G$1:$U$1,0))</f>
        <v>0.18954764965777018</v>
      </c>
      <c r="I515" s="57">
        <f>INDEX(Usage!$G$2:$V$136,MATCH(LEFT(F$1,2)&amp;F515&amp;G515,Usage!$A$2:$A$136,0),MATCH(H507,Usage!$G$1:$V$1,0))/1000000</f>
        <v>2.3512336792390771</v>
      </c>
      <c r="J515" s="36"/>
      <c r="K515" s="49" t="s">
        <v>76</v>
      </c>
      <c r="L515" s="49" t="s">
        <v>79</v>
      </c>
      <c r="M515" s="56">
        <f>INDEX(Saturations!$G$2:$U$136,MATCH(LEFT(K$1,2)&amp;K515&amp;L515,Saturations!$A$2:$A$136,0),MATCH(M507,Saturations!$G$1:$U$1,0))</f>
        <v>5.8239276119433983E-2</v>
      </c>
      <c r="N515" s="57">
        <f>INDEX(Usage!$G$2:$V$136,MATCH(LEFT(K$1,2)&amp;K515&amp;L515,Usage!$A$2:$A$136,0),MATCH(M507,Usage!$G$1:$V$1,0))/1000000</f>
        <v>0.90942997418777038</v>
      </c>
      <c r="O515" s="36"/>
      <c r="P515" s="49" t="s">
        <v>76</v>
      </c>
      <c r="Q515" s="49" t="s">
        <v>79</v>
      </c>
      <c r="R515" s="56">
        <f>INDEX(Saturations!$G$2:$U$136,MATCH(LEFT(P$1,2)&amp;P515&amp;Q515,Saturations!$A$2:$A$136,0),MATCH(R507,Saturations!$G$1:$U$1,0))</f>
        <v>0.17595529852620176</v>
      </c>
      <c r="S515" s="57">
        <f>INDEX(Usage!$G$2:$V$136,MATCH(LEFT(P$1,2)&amp;P515&amp;Q515,Usage!$A$2:$A$136,0),MATCH(R507,Usage!$G$1:$V$1,0))/1000000</f>
        <v>0.72651888682316379</v>
      </c>
      <c r="T515" s="36"/>
      <c r="U515" s="49" t="s">
        <v>76</v>
      </c>
      <c r="V515" s="49" t="s">
        <v>79</v>
      </c>
      <c r="W515" s="56">
        <f>INDEX(Saturations!$G$2:$U$136,MATCH(LEFT(U$1,2)&amp;U515&amp;V515,Saturations!$A$2:$A$136,0),MATCH(W507,Saturations!$G$1:$U$1,0))</f>
        <v>0.45527791994682315</v>
      </c>
      <c r="X515" s="57">
        <f>INDEX(Usage!$G$2:$V$136,MATCH(LEFT(U$1,2)&amp;U515&amp;V515,Usage!$A$2:$A$136,0),MATCH(W507,Usage!$G$1:$V$1,0))/1000000</f>
        <v>2.5121098779972536E-2</v>
      </c>
      <c r="Y515" s="36"/>
    </row>
    <row r="516" spans="1:25" x14ac:dyDescent="0.25">
      <c r="A516" s="49" t="s">
        <v>76</v>
      </c>
      <c r="B516" s="49" t="s">
        <v>80</v>
      </c>
      <c r="C516" s="56">
        <f>INDEX(Saturations!$G$2:$U$136,MATCH(LEFT(A$1,2)&amp;A516&amp;B516,Saturations!$A$2:$A$136,0),MATCH(C507,Saturations!$G$1:$U$1,0))</f>
        <v>1.9135809362286798E-2</v>
      </c>
      <c r="D516" s="57">
        <f>INDEX(Usage!$G$2:$V$136,MATCH(LEFT(A$1,2)&amp;A516&amp;B516,Usage!$A$2:$A$136,0),MATCH(C507,Usage!$G$1:$V$1,0))/1000000</f>
        <v>5.5649756247503994</v>
      </c>
      <c r="E516" s="36"/>
      <c r="F516" s="49" t="s">
        <v>76</v>
      </c>
      <c r="G516" s="49" t="s">
        <v>80</v>
      </c>
      <c r="H516" s="56">
        <f>INDEX(Saturations!$G$2:$U$136,MATCH(LEFT(F$1,2)&amp;F516&amp;G516,Saturations!$A$2:$A$136,0),MATCH(H507,Saturations!$G$1:$U$1,0))</f>
        <v>2.0766521190408303E-2</v>
      </c>
      <c r="I516" s="57">
        <f>INDEX(Usage!$G$2:$V$136,MATCH(LEFT(F$1,2)&amp;F516&amp;G516,Usage!$A$2:$A$136,0),MATCH(H507,Usage!$G$1:$V$1,0))/1000000</f>
        <v>0.3240064505688966</v>
      </c>
      <c r="J516" s="36"/>
      <c r="K516" s="49" t="s">
        <v>76</v>
      </c>
      <c r="L516" s="49" t="s">
        <v>80</v>
      </c>
      <c r="M516" s="56">
        <f>INDEX(Saturations!$G$2:$U$136,MATCH(LEFT(K$1,2)&amp;K516&amp;L516,Saturations!$A$2:$A$136,0),MATCH(M507,Saturations!$G$1:$U$1,0))</f>
        <v>1.9135809362286798E-2</v>
      </c>
      <c r="N516" s="57">
        <f>INDEX(Usage!$G$2:$V$136,MATCH(LEFT(K$1,2)&amp;K516&amp;L516,Usage!$A$2:$A$136,0),MATCH(M507,Usage!$G$1:$V$1,0))/1000000</f>
        <v>0.20147632844672339</v>
      </c>
      <c r="O516" s="36"/>
      <c r="P516" s="49" t="s">
        <v>76</v>
      </c>
      <c r="Q516" s="49" t="s">
        <v>80</v>
      </c>
      <c r="R516" s="56">
        <f>INDEX(Saturations!$G$2:$U$136,MATCH(LEFT(P$1,2)&amp;P516&amp;Q516,Saturations!$A$2:$A$136,0),MATCH(R507,Saturations!$G$1:$U$1,0))</f>
        <v>1.9135809362286798E-2</v>
      </c>
      <c r="S516" s="57">
        <f>INDEX(Usage!$G$2:$V$136,MATCH(LEFT(P$1,2)&amp;P516&amp;Q516,Usage!$A$2:$A$136,0),MATCH(R507,Usage!$G$1:$V$1,0))/1000000</f>
        <v>0.10961185480884045</v>
      </c>
      <c r="T516" s="36"/>
      <c r="U516" s="49" t="s">
        <v>76</v>
      </c>
      <c r="V516" s="49" t="s">
        <v>80</v>
      </c>
      <c r="W516" s="56">
        <f>INDEX(Saturations!$G$2:$U$136,MATCH(LEFT(U$1,2)&amp;U516&amp;V516,Saturations!$A$2:$A$136,0),MATCH(W507,Saturations!$G$1:$U$1,0))</f>
        <v>5.6222108675973728E-2</v>
      </c>
      <c r="X516" s="57">
        <f>INDEX(Usage!$G$2:$V$136,MATCH(LEFT(U$1,2)&amp;U516&amp;V516,Usage!$A$2:$A$136,0),MATCH(W507,Usage!$G$1:$V$1,0))/1000000</f>
        <v>2.9642181883554656E-3</v>
      </c>
      <c r="Y516" s="36"/>
    </row>
    <row r="517" spans="1:25" x14ac:dyDescent="0.25">
      <c r="A517" s="49" t="s">
        <v>76</v>
      </c>
      <c r="B517" s="49" t="s">
        <v>81</v>
      </c>
      <c r="C517" s="56">
        <f>INDEX(Saturations!$G$2:$U$136,MATCH(LEFT(A$1,2)&amp;A517&amp;B517,Saturations!$A$2:$A$136,0),MATCH(C507,Saturations!$G$1:$U$1,0))</f>
        <v>0</v>
      </c>
      <c r="D517" s="57">
        <f>INDEX(Usage!$G$2:$V$136,MATCH(LEFT(A$1,2)&amp;A517&amp;B517,Usage!$A$2:$A$136,0),MATCH(C507,Usage!$G$1:$V$1,0))/1000000</f>
        <v>0</v>
      </c>
      <c r="E517" s="36"/>
      <c r="F517" s="49" t="s">
        <v>76</v>
      </c>
      <c r="G517" s="49" t="s">
        <v>81</v>
      </c>
      <c r="H517" s="56">
        <f>INDEX(Saturations!$G$2:$U$136,MATCH(LEFT(F$1,2)&amp;F517&amp;G517,Saturations!$A$2:$A$136,0),MATCH(H507,Saturations!$G$1:$U$1,0))</f>
        <v>0</v>
      </c>
      <c r="I517" s="57">
        <f>INDEX(Usage!$G$2:$V$136,MATCH(LEFT(F$1,2)&amp;F517&amp;G517,Usage!$A$2:$A$136,0),MATCH(H507,Usage!$G$1:$V$1,0))/1000000</f>
        <v>0</v>
      </c>
      <c r="J517" s="36"/>
      <c r="K517" s="49" t="s">
        <v>76</v>
      </c>
      <c r="L517" s="49" t="s">
        <v>81</v>
      </c>
      <c r="M517" s="56">
        <f>INDEX(Saturations!$G$2:$U$136,MATCH(LEFT(K$1,2)&amp;K517&amp;L517,Saturations!$A$2:$A$136,0),MATCH(M507,Saturations!$G$1:$U$1,0))</f>
        <v>0</v>
      </c>
      <c r="N517" s="57">
        <f>INDEX(Usage!$G$2:$V$136,MATCH(LEFT(K$1,2)&amp;K517&amp;L517,Usage!$A$2:$A$136,0),MATCH(M507,Usage!$G$1:$V$1,0))/1000000</f>
        <v>0</v>
      </c>
      <c r="O517" s="36"/>
      <c r="P517" s="49" t="s">
        <v>76</v>
      </c>
      <c r="Q517" s="49" t="s">
        <v>81</v>
      </c>
      <c r="R517" s="56">
        <f>INDEX(Saturations!$G$2:$U$136,MATCH(LEFT(P$1,2)&amp;P517&amp;Q517,Saturations!$A$2:$A$136,0),MATCH(R507,Saturations!$G$1:$U$1,0))</f>
        <v>0</v>
      </c>
      <c r="S517" s="57">
        <f>INDEX(Usage!$G$2:$V$136,MATCH(LEFT(P$1,2)&amp;P517&amp;Q517,Usage!$A$2:$A$136,0),MATCH(R507,Usage!$G$1:$V$1,0))/1000000</f>
        <v>0</v>
      </c>
      <c r="T517" s="36"/>
      <c r="U517" s="49" t="s">
        <v>76</v>
      </c>
      <c r="V517" s="49" t="s">
        <v>81</v>
      </c>
      <c r="W517" s="56">
        <f>INDEX(Saturations!$G$2:$U$136,MATCH(LEFT(U$1,2)&amp;U517&amp;V517,Saturations!$A$2:$A$136,0),MATCH(W507,Saturations!$G$1:$U$1,0))</f>
        <v>0</v>
      </c>
      <c r="X517" s="57">
        <f>INDEX(Usage!$G$2:$V$136,MATCH(LEFT(U$1,2)&amp;U517&amp;V517,Usage!$A$2:$A$136,0),MATCH(W507,Usage!$G$1:$V$1,0))/1000000</f>
        <v>0</v>
      </c>
      <c r="Y517" s="36"/>
    </row>
    <row r="518" spans="1:25" x14ac:dyDescent="0.25">
      <c r="A518" s="49" t="s">
        <v>119</v>
      </c>
      <c r="B518" s="49" t="s">
        <v>82</v>
      </c>
      <c r="C518" s="56">
        <f>INDEX(Saturations!$G$2:$U$136,MATCH(LEFT(A$1,2)&amp;A518&amp;B518,Saturations!$A$2:$A$136,0),MATCH(C507,Saturations!$G$1:$U$1,0))</f>
        <v>6.2159637458538225E-2</v>
      </c>
      <c r="D518" s="57">
        <f>INDEX(Usage!$G$2:$V$136,MATCH(LEFT(A$1,2)&amp;A518&amp;B518,Usage!$A$2:$A$136,0),MATCH(C507,Usage!$G$1:$V$1,0))/1000000</f>
        <v>28.995547958440696</v>
      </c>
      <c r="E518" s="36"/>
      <c r="F518" s="49" t="s">
        <v>119</v>
      </c>
      <c r="G518" s="49" t="s">
        <v>82</v>
      </c>
      <c r="H518" s="56">
        <f>INDEX(Saturations!$G$2:$U$136,MATCH(LEFT(F$1,2)&amp;F518&amp;G518,Saturations!$A$2:$A$136,0),MATCH(H507,Saturations!$G$1:$U$1,0))</f>
        <v>1.3372462048937401E-2</v>
      </c>
      <c r="I518" s="57">
        <f>INDEX(Usage!$G$2:$V$136,MATCH(LEFT(F$1,2)&amp;F518&amp;G518,Usage!$A$2:$A$136,0),MATCH(H507,Usage!$G$1:$V$1,0))/1000000</f>
        <v>0.33313742276671326</v>
      </c>
      <c r="J518" s="36"/>
      <c r="K518" s="49" t="s">
        <v>119</v>
      </c>
      <c r="L518" s="49" t="s">
        <v>82</v>
      </c>
      <c r="M518" s="56">
        <f>INDEX(Saturations!$G$2:$U$136,MATCH(LEFT(K$1,2)&amp;K518&amp;L518,Saturations!$A$2:$A$136,0),MATCH(M507,Saturations!$G$1:$U$1,0))</f>
        <v>6.2159637458538225E-2</v>
      </c>
      <c r="N518" s="57">
        <f>INDEX(Usage!$G$2:$V$136,MATCH(LEFT(K$1,2)&amp;K518&amp;L518,Usage!$A$2:$A$136,0),MATCH(M507,Usage!$G$1:$V$1,0))/1000000</f>
        <v>0.3401896314241572</v>
      </c>
      <c r="O518" s="36"/>
      <c r="P518" s="49" t="s">
        <v>119</v>
      </c>
      <c r="Q518" s="49" t="s">
        <v>82</v>
      </c>
      <c r="R518" s="56">
        <f>INDEX(Saturations!$G$2:$U$136,MATCH(LEFT(P$1,2)&amp;P518&amp;Q518,Saturations!$A$2:$A$136,0),MATCH(R507,Saturations!$G$1:$U$1,0))</f>
        <v>6.2159637458538225E-2</v>
      </c>
      <c r="S518" s="57">
        <f>INDEX(Usage!$G$2:$V$136,MATCH(LEFT(P$1,2)&amp;P518&amp;Q518,Usage!$A$2:$A$136,0),MATCH(R507,Usage!$G$1:$V$1,0))/1000000</f>
        <v>0.17718101372235079</v>
      </c>
      <c r="T518" s="36"/>
      <c r="U518" s="49" t="s">
        <v>119</v>
      </c>
      <c r="V518" s="49" t="s">
        <v>82</v>
      </c>
      <c r="W518" s="56">
        <f>INDEX(Saturations!$G$2:$U$136,MATCH(LEFT(U$1,2)&amp;U518&amp;V518,Saturations!$A$2:$A$136,0),MATCH(W507,Saturations!$G$1:$U$1,0))</f>
        <v>1.2955952227315231E-2</v>
      </c>
      <c r="X518" s="57">
        <f>INDEX(Usage!$G$2:$V$136,MATCH(LEFT(U$1,2)&amp;U518&amp;V518,Usage!$A$2:$A$136,0),MATCH(W507,Usage!$G$1:$V$1,0))/1000000</f>
        <v>6.6885269074030301E-4</v>
      </c>
      <c r="Y518" s="36"/>
    </row>
    <row r="519" spans="1:25" x14ac:dyDescent="0.25">
      <c r="A519" s="49" t="s">
        <v>119</v>
      </c>
      <c r="B519" s="49" t="s">
        <v>83</v>
      </c>
      <c r="C519" s="56">
        <f>INDEX(Saturations!$G$2:$U$136,MATCH(LEFT(A$1,2)&amp;A519&amp;B519,Saturations!$A$2:$A$136,0),MATCH(C507,Saturations!$G$1:$U$1,0))</f>
        <v>9.6886191762878375E-3</v>
      </c>
      <c r="D519" s="57">
        <f>INDEX(Usage!$G$2:$V$136,MATCH(LEFT(A$1,2)&amp;A519&amp;B519,Usage!$A$2:$A$136,0),MATCH(C507,Usage!$G$1:$V$1,0))/1000000</f>
        <v>4.3042296448782684</v>
      </c>
      <c r="E519" s="36"/>
      <c r="F519" s="49" t="s">
        <v>119</v>
      </c>
      <c r="G519" s="49" t="s">
        <v>83</v>
      </c>
      <c r="H519" s="56">
        <f>INDEX(Saturations!$G$2:$U$136,MATCH(LEFT(F$1,2)&amp;F519&amp;G519,Saturations!$A$2:$A$136,0),MATCH(H507,Saturations!$G$1:$U$1,0))</f>
        <v>7.2331527825719805E-2</v>
      </c>
      <c r="I519" s="57">
        <f>INDEX(Usage!$G$2:$V$136,MATCH(LEFT(F$1,2)&amp;F519&amp;G519,Usage!$A$2:$A$136,0),MATCH(H507,Usage!$G$1:$V$1,0))/1000000</f>
        <v>1.7161308050513111</v>
      </c>
      <c r="J519" s="36"/>
      <c r="K519" s="49" t="s">
        <v>119</v>
      </c>
      <c r="L519" s="49" t="s">
        <v>83</v>
      </c>
      <c r="M519" s="56">
        <f>INDEX(Saturations!$G$2:$U$136,MATCH(LEFT(K$1,2)&amp;K519&amp;L519,Saturations!$A$2:$A$136,0),MATCH(M507,Saturations!$G$1:$U$1,0))</f>
        <v>9.6886191762878375E-3</v>
      </c>
      <c r="N519" s="57">
        <f>INDEX(Usage!$G$2:$V$136,MATCH(LEFT(K$1,2)&amp;K519&amp;L519,Usage!$A$2:$A$136,0),MATCH(M507,Usage!$G$1:$V$1,0))/1000000</f>
        <v>5.0499280046536248E-2</v>
      </c>
      <c r="O519" s="36"/>
      <c r="P519" s="49" t="s">
        <v>119</v>
      </c>
      <c r="Q519" s="49" t="s">
        <v>83</v>
      </c>
      <c r="R519" s="56">
        <f>INDEX(Saturations!$G$2:$U$136,MATCH(LEFT(P$1,2)&amp;P519&amp;Q519,Saturations!$A$2:$A$136,0),MATCH(R507,Saturations!$G$1:$U$1,0))</f>
        <v>9.6886191762878375E-3</v>
      </c>
      <c r="S519" s="57">
        <f>INDEX(Usage!$G$2:$V$136,MATCH(LEFT(P$1,2)&amp;P519&amp;Q519,Usage!$A$2:$A$136,0),MATCH(R507,Usage!$G$1:$V$1,0))/1000000</f>
        <v>2.6301547150148687E-2</v>
      </c>
      <c r="T519" s="36"/>
      <c r="U519" s="49" t="s">
        <v>119</v>
      </c>
      <c r="V519" s="49" t="s">
        <v>83</v>
      </c>
      <c r="W519" s="56">
        <f>INDEX(Saturations!$G$2:$U$136,MATCH(LEFT(U$1,2)&amp;U519&amp;V519,Saturations!$A$2:$A$136,0),MATCH(W507,Saturations!$G$1:$U$1,0))</f>
        <v>7.0078629919403182E-2</v>
      </c>
      <c r="X519" s="57">
        <f>INDEX(Usage!$G$2:$V$136,MATCH(LEFT(U$1,2)&amp;U519&amp;V519,Usage!$A$2:$A$136,0),MATCH(W507,Usage!$G$1:$V$1,0))/1000000</f>
        <v>3.4455411736335948E-3</v>
      </c>
      <c r="Y519" s="36"/>
    </row>
    <row r="520" spans="1:25" x14ac:dyDescent="0.25">
      <c r="A520" s="49" t="s">
        <v>119</v>
      </c>
      <c r="B520" s="49" t="s">
        <v>80</v>
      </c>
      <c r="C520" s="56">
        <f>INDEX(Saturations!$G$2:$U$136,MATCH(LEFT(A$1,2)&amp;A520&amp;B520,Saturations!$A$2:$A$136,0),MATCH(C507,Saturations!$G$1:$U$1,0))</f>
        <v>1.9135809362286798E-2</v>
      </c>
      <c r="D520" s="57">
        <f>INDEX(Usage!$G$2:$V$136,MATCH(LEFT(A$1,2)&amp;A520&amp;B520,Usage!$A$2:$A$136,0),MATCH(C507,Usage!$G$1:$V$1,0))/1000000</f>
        <v>7.2479182261351678</v>
      </c>
      <c r="E520" s="36"/>
      <c r="F520" s="49" t="s">
        <v>119</v>
      </c>
      <c r="G520" s="49" t="s">
        <v>80</v>
      </c>
      <c r="H520" s="56">
        <f>INDEX(Saturations!$G$2:$U$136,MATCH(LEFT(F$1,2)&amp;F520&amp;G520,Saturations!$A$2:$A$136,0),MATCH(H507,Saturations!$G$1:$U$1,0))</f>
        <v>2.0766521190408303E-2</v>
      </c>
      <c r="I520" s="57">
        <f>INDEX(Usage!$G$2:$V$136,MATCH(LEFT(F$1,2)&amp;F520&amp;G520,Usage!$A$2:$A$136,0),MATCH(H507,Usage!$G$1:$V$1,0))/1000000</f>
        <v>0.44003665906240208</v>
      </c>
      <c r="J520" s="36"/>
      <c r="K520" s="49" t="s">
        <v>119</v>
      </c>
      <c r="L520" s="49" t="s">
        <v>80</v>
      </c>
      <c r="M520" s="56">
        <f>INDEX(Saturations!$G$2:$U$136,MATCH(LEFT(K$1,2)&amp;K520&amp;L520,Saturations!$A$2:$A$136,0),MATCH(M507,Saturations!$G$1:$U$1,0))</f>
        <v>1.9135809362286798E-2</v>
      </c>
      <c r="N520" s="57">
        <f>INDEX(Usage!$G$2:$V$136,MATCH(LEFT(K$1,2)&amp;K520&amp;L520,Usage!$A$2:$A$136,0),MATCH(M507,Usage!$G$1:$V$1,0))/1000000</f>
        <v>9.5156084571280095E-2</v>
      </c>
      <c r="O520" s="36"/>
      <c r="P520" s="49" t="s">
        <v>119</v>
      </c>
      <c r="Q520" s="49" t="s">
        <v>80</v>
      </c>
      <c r="R520" s="56">
        <f>INDEX(Saturations!$G$2:$U$136,MATCH(LEFT(P$1,2)&amp;P520&amp;Q520,Saturations!$A$2:$A$136,0),MATCH(R507,Saturations!$G$1:$U$1,0))</f>
        <v>1.9135809362286798E-2</v>
      </c>
      <c r="S520" s="57">
        <f>INDEX(Usage!$G$2:$V$136,MATCH(LEFT(P$1,2)&amp;P520&amp;Q520,Usage!$A$2:$A$136,0),MATCH(R507,Usage!$G$1:$V$1,0))/1000000</f>
        <v>5.0183418432232882E-2</v>
      </c>
      <c r="T520" s="36"/>
      <c r="U520" s="49" t="s">
        <v>119</v>
      </c>
      <c r="V520" s="49" t="s">
        <v>80</v>
      </c>
      <c r="W520" s="56">
        <f>INDEX(Saturations!$G$2:$U$136,MATCH(LEFT(U$1,2)&amp;U520&amp;V520,Saturations!$A$2:$A$136,0),MATCH(W507,Saturations!$G$1:$U$1,0))</f>
        <v>5.6222108675973728E-2</v>
      </c>
      <c r="X520" s="57">
        <f>INDEX(Usage!$G$2:$V$136,MATCH(LEFT(U$1,2)&amp;U520&amp;V520,Usage!$A$2:$A$136,0),MATCH(W507,Usage!$G$1:$V$1,0))/1000000</f>
        <v>2.4059832860959178E-3</v>
      </c>
      <c r="Y520" s="36"/>
    </row>
    <row r="521" spans="1:25" x14ac:dyDescent="0.25">
      <c r="A521" s="49" t="s">
        <v>119</v>
      </c>
      <c r="B521" s="49" t="s">
        <v>81</v>
      </c>
      <c r="C521" s="56">
        <f>INDEX(Saturations!$G$2:$U$136,MATCH(LEFT(A$1,2)&amp;A521&amp;B521,Saturations!$A$2:$A$136,0),MATCH(C507,Saturations!$G$1:$U$1,0))</f>
        <v>0</v>
      </c>
      <c r="D521" s="57">
        <f>INDEX(Usage!$G$2:$V$136,MATCH(LEFT(A$1,2)&amp;A521&amp;B521,Usage!$A$2:$A$136,0),MATCH(C507,Usage!$G$1:$V$1,0))/1000000</f>
        <v>0</v>
      </c>
      <c r="E521" s="36"/>
      <c r="F521" s="49" t="s">
        <v>119</v>
      </c>
      <c r="G521" s="49" t="s">
        <v>81</v>
      </c>
      <c r="H521" s="56">
        <f>INDEX(Saturations!$G$2:$U$136,MATCH(LEFT(F$1,2)&amp;F521&amp;G521,Saturations!$A$2:$A$136,0),MATCH(H507,Saturations!$G$1:$U$1,0))</f>
        <v>0</v>
      </c>
      <c r="I521" s="57">
        <f>INDEX(Usage!$G$2:$V$136,MATCH(LEFT(F$1,2)&amp;F521&amp;G521,Usage!$A$2:$A$136,0),MATCH(H507,Usage!$G$1:$V$1,0))/1000000</f>
        <v>0</v>
      </c>
      <c r="J521" s="36"/>
      <c r="K521" s="49" t="s">
        <v>119</v>
      </c>
      <c r="L521" s="49" t="s">
        <v>81</v>
      </c>
      <c r="M521" s="56">
        <f>INDEX(Saturations!$G$2:$U$136,MATCH(LEFT(K$1,2)&amp;K521&amp;L521,Saturations!$A$2:$A$136,0),MATCH(M507,Saturations!$G$1:$U$1,0))</f>
        <v>0</v>
      </c>
      <c r="N521" s="57">
        <f>INDEX(Usage!$G$2:$V$136,MATCH(LEFT(K$1,2)&amp;K521&amp;L521,Usage!$A$2:$A$136,0),MATCH(M507,Usage!$G$1:$V$1,0))/1000000</f>
        <v>0</v>
      </c>
      <c r="O521" s="36"/>
      <c r="P521" s="49" t="s">
        <v>119</v>
      </c>
      <c r="Q521" s="49" t="s">
        <v>81</v>
      </c>
      <c r="R521" s="56">
        <f>INDEX(Saturations!$G$2:$U$136,MATCH(LEFT(P$1,2)&amp;P521&amp;Q521,Saturations!$A$2:$A$136,0),MATCH(R507,Saturations!$G$1:$U$1,0))</f>
        <v>0</v>
      </c>
      <c r="S521" s="57">
        <f>INDEX(Usage!$G$2:$V$136,MATCH(LEFT(P$1,2)&amp;P521&amp;Q521,Usage!$A$2:$A$136,0),MATCH(R507,Usage!$G$1:$V$1,0))/1000000</f>
        <v>0</v>
      </c>
      <c r="T521" s="36"/>
      <c r="U521" s="49" t="s">
        <v>119</v>
      </c>
      <c r="V521" s="49" t="s">
        <v>81</v>
      </c>
      <c r="W521" s="56">
        <f>INDEX(Saturations!$G$2:$U$136,MATCH(LEFT(U$1,2)&amp;U521&amp;V521,Saturations!$A$2:$A$136,0),MATCH(W507,Saturations!$G$1:$U$1,0))</f>
        <v>0</v>
      </c>
      <c r="X521" s="57">
        <f>INDEX(Usage!$G$2:$V$136,MATCH(LEFT(U$1,2)&amp;U521&amp;V521,Usage!$A$2:$A$136,0),MATCH(W507,Usage!$G$1:$V$1,0))/1000000</f>
        <v>0</v>
      </c>
      <c r="Y521" s="36"/>
    </row>
    <row r="522" spans="1:25" x14ac:dyDescent="0.25">
      <c r="A522" s="49" t="s">
        <v>84</v>
      </c>
      <c r="B522" s="49" t="s">
        <v>84</v>
      </c>
      <c r="C522" s="56">
        <f>INDEX(Saturations!$G$2:$U$136,MATCH(LEFT(A$1,2)&amp;A522&amp;B522,Saturations!$A$2:$A$136,0),MATCH(C507,Saturations!$G$1:$U$1,0))</f>
        <v>1</v>
      </c>
      <c r="D522" s="57">
        <f>INDEX(Usage!$G$2:$V$136,MATCH(LEFT(A$1,2)&amp;A522&amp;B522,Usage!$A$2:$A$136,0),MATCH(C507,Usage!$G$1:$V$1,0))/1000000</f>
        <v>127.89332430444765</v>
      </c>
      <c r="E522" s="36"/>
      <c r="F522" s="49" t="s">
        <v>84</v>
      </c>
      <c r="G522" s="49" t="s">
        <v>84</v>
      </c>
      <c r="H522" s="56">
        <f>INDEX(Saturations!$G$2:$U$136,MATCH(LEFT(F$1,2)&amp;F522&amp;G522,Saturations!$A$2:$A$136,0),MATCH(H507,Saturations!$G$1:$U$1,0))</f>
        <v>1</v>
      </c>
      <c r="I522" s="57">
        <f>INDEX(Usage!$G$2:$V$136,MATCH(LEFT(F$1,2)&amp;F522&amp;G522,Usage!$A$2:$A$136,0),MATCH(H507,Usage!$G$1:$V$1,0))/1000000</f>
        <v>7.3423602713468643</v>
      </c>
      <c r="J522" s="36"/>
      <c r="K522" s="49" t="s">
        <v>84</v>
      </c>
      <c r="L522" s="49" t="s">
        <v>84</v>
      </c>
      <c r="M522" s="56">
        <f>INDEX(Saturations!$G$2:$U$136,MATCH(LEFT(K$1,2)&amp;K522&amp;L522,Saturations!$A$2:$A$136,0),MATCH(M507,Saturations!$G$1:$U$1,0))</f>
        <v>1</v>
      </c>
      <c r="N522" s="57">
        <f>INDEX(Usage!$G$2:$V$136,MATCH(LEFT(K$1,2)&amp;K522&amp;L522,Usage!$A$2:$A$136,0),MATCH(M507,Usage!$G$1:$V$1,0))/1000000</f>
        <v>5.0571021439487618</v>
      </c>
      <c r="O522" s="36"/>
      <c r="P522" s="49" t="s">
        <v>84</v>
      </c>
      <c r="Q522" s="49" t="s">
        <v>84</v>
      </c>
      <c r="R522" s="56">
        <f>INDEX(Saturations!$G$2:$U$136,MATCH(LEFT(P$1,2)&amp;P522&amp;Q522,Saturations!$A$2:$A$136,0),MATCH(R507,Saturations!$G$1:$U$1,0))</f>
        <v>1</v>
      </c>
      <c r="S522" s="57">
        <f>INDEX(Usage!$G$2:$V$136,MATCH(LEFT(P$1,2)&amp;P522&amp;Q522,Usage!$A$2:$A$136,0),MATCH(R507,Usage!$G$1:$V$1,0))/1000000</f>
        <v>2.6995479518073151</v>
      </c>
      <c r="T522" s="36"/>
      <c r="U522" s="49" t="s">
        <v>84</v>
      </c>
      <c r="V522" s="49" t="s">
        <v>84</v>
      </c>
      <c r="W522" s="56">
        <f>INDEX(Saturations!$G$2:$U$136,MATCH(LEFT(U$1,2)&amp;U522&amp;V522,Saturations!$A$2:$A$136,0),MATCH(W507,Saturations!$G$1:$U$1,0))</f>
        <v>1</v>
      </c>
      <c r="X522" s="57">
        <f>INDEX(Usage!$G$2:$V$136,MATCH(LEFT(U$1,2)&amp;U522&amp;V522,Usage!$A$2:$A$136,0),MATCH(W507,Usage!$G$1:$V$1,0))/1000000</f>
        <v>2.3317673197833157E-2</v>
      </c>
      <c r="Y522" s="36"/>
    </row>
    <row r="523" spans="1:25" x14ac:dyDescent="0.25">
      <c r="A523" s="49" t="s">
        <v>85</v>
      </c>
      <c r="B523" s="49" t="s">
        <v>86</v>
      </c>
      <c r="C523" s="56">
        <f>INDEX(Saturations!$G$2:$U$136,MATCH(LEFT(A$1,2)&amp;A523&amp;B523,Saturations!$A$2:$A$136,0),MATCH(C507,Saturations!$G$1:$U$1,0))</f>
        <v>1</v>
      </c>
      <c r="D523" s="57">
        <f>INDEX(Usage!$G$2:$V$136,MATCH(LEFT(A$1,2)&amp;A523&amp;B523,Usage!$A$2:$A$136,0),MATCH(C507,Usage!$G$1:$V$1,0))/1000000</f>
        <v>8.252891965445226</v>
      </c>
      <c r="E523" s="36"/>
      <c r="F523" s="49" t="s">
        <v>85</v>
      </c>
      <c r="G523" s="49" t="s">
        <v>86</v>
      </c>
      <c r="H523" s="56">
        <f>INDEX(Saturations!$G$2:$U$136,MATCH(LEFT(F$1,2)&amp;F523&amp;G523,Saturations!$A$2:$A$136,0),MATCH(H507,Saturations!$G$1:$U$1,0))</f>
        <v>1</v>
      </c>
      <c r="I523" s="57">
        <f>INDEX(Usage!$G$2:$V$136,MATCH(LEFT(F$1,2)&amp;F523&amp;G523,Usage!$A$2:$A$136,0),MATCH(H507,Usage!$G$1:$V$1,0))/1000000</f>
        <v>0.51874899342437975</v>
      </c>
      <c r="J523" s="36"/>
      <c r="K523" s="49" t="s">
        <v>85</v>
      </c>
      <c r="L523" s="49" t="s">
        <v>86</v>
      </c>
      <c r="M523" s="56">
        <f>INDEX(Saturations!$G$2:$U$136,MATCH(LEFT(K$1,2)&amp;K523&amp;L523,Saturations!$A$2:$A$136,0),MATCH(M507,Saturations!$G$1:$U$1,0))</f>
        <v>1</v>
      </c>
      <c r="N523" s="57">
        <f>INDEX(Usage!$G$2:$V$136,MATCH(LEFT(K$1,2)&amp;K523&amp;L523,Usage!$A$2:$A$136,0),MATCH(M507,Usage!$G$1:$V$1,0))/1000000</f>
        <v>0.26131441509545833</v>
      </c>
      <c r="O523" s="36"/>
      <c r="P523" s="49" t="s">
        <v>85</v>
      </c>
      <c r="Q523" s="49" t="s">
        <v>86</v>
      </c>
      <c r="R523" s="56">
        <f>INDEX(Saturations!$G$2:$U$136,MATCH(LEFT(P$1,2)&amp;P523&amp;Q523,Saturations!$A$2:$A$136,0),MATCH(R507,Saturations!$G$1:$U$1,0))</f>
        <v>1</v>
      </c>
      <c r="S523" s="57">
        <f>INDEX(Usage!$G$2:$V$136,MATCH(LEFT(P$1,2)&amp;P523&amp;Q523,Usage!$A$2:$A$136,0),MATCH(R507,Usage!$G$1:$V$1,0))/1000000</f>
        <v>0.1489517313706934</v>
      </c>
      <c r="T523" s="36"/>
      <c r="U523" s="49" t="s">
        <v>85</v>
      </c>
      <c r="V523" s="49" t="s">
        <v>86</v>
      </c>
      <c r="W523" s="56">
        <f>INDEX(Saturations!$G$2:$U$136,MATCH(LEFT(U$1,2)&amp;U523&amp;V523,Saturations!$A$2:$A$136,0),MATCH(W507,Saturations!$G$1:$U$1,0))</f>
        <v>1</v>
      </c>
      <c r="X523" s="57">
        <f>INDEX(Usage!$G$2:$V$136,MATCH(LEFT(U$1,2)&amp;U523&amp;V523,Usage!$A$2:$A$136,0),MATCH(W507,Usage!$G$1:$V$1,0))/1000000</f>
        <v>2.3882756164408572E-3</v>
      </c>
      <c r="Y523" s="36"/>
    </row>
    <row r="524" spans="1:25" x14ac:dyDescent="0.25">
      <c r="A524" s="49" t="s">
        <v>85</v>
      </c>
      <c r="B524" s="49" t="s">
        <v>87</v>
      </c>
      <c r="C524" s="56">
        <f>INDEX(Saturations!$G$2:$U$136,MATCH(LEFT(A$1,2)&amp;A524&amp;B524,Saturations!$A$2:$A$136,0),MATCH(C507,Saturations!$G$1:$U$1,0))</f>
        <v>1</v>
      </c>
      <c r="D524" s="57">
        <f>INDEX(Usage!$G$2:$V$136,MATCH(LEFT(A$1,2)&amp;A524&amp;B524,Usage!$A$2:$A$136,0),MATCH(C507,Usage!$G$1:$V$1,0))/1000000</f>
        <v>50.102177924898228</v>
      </c>
      <c r="E524" s="36"/>
      <c r="F524" s="49" t="s">
        <v>85</v>
      </c>
      <c r="G524" s="49" t="s">
        <v>87</v>
      </c>
      <c r="H524" s="56">
        <f>INDEX(Saturations!$G$2:$U$136,MATCH(LEFT(F$1,2)&amp;F524&amp;G524,Saturations!$A$2:$A$136,0),MATCH(H507,Saturations!$G$1:$U$1,0))</f>
        <v>1</v>
      </c>
      <c r="I524" s="57">
        <f>INDEX(Usage!$G$2:$V$136,MATCH(LEFT(F$1,2)&amp;F524&amp;G524,Usage!$A$2:$A$136,0),MATCH(H507,Usage!$G$1:$V$1,0))/1000000</f>
        <v>3.1492541615389964</v>
      </c>
      <c r="J524" s="36"/>
      <c r="K524" s="49" t="s">
        <v>85</v>
      </c>
      <c r="L524" s="49" t="s">
        <v>87</v>
      </c>
      <c r="M524" s="56">
        <f>INDEX(Saturations!$G$2:$U$136,MATCH(LEFT(K$1,2)&amp;K524&amp;L524,Saturations!$A$2:$A$136,0),MATCH(M507,Saturations!$G$1:$U$1,0))</f>
        <v>1</v>
      </c>
      <c r="N524" s="57">
        <f>INDEX(Usage!$G$2:$V$136,MATCH(LEFT(K$1,2)&amp;K524&amp;L524,Usage!$A$2:$A$136,0),MATCH(M507,Usage!$G$1:$V$1,0))/1000000</f>
        <v>1.5864040598460742</v>
      </c>
      <c r="O524" s="36"/>
      <c r="P524" s="49" t="s">
        <v>85</v>
      </c>
      <c r="Q524" s="49" t="s">
        <v>87</v>
      </c>
      <c r="R524" s="56">
        <f>INDEX(Saturations!$G$2:$U$136,MATCH(LEFT(P$1,2)&amp;P524&amp;Q524,Saturations!$A$2:$A$136,0),MATCH(R507,Saturations!$G$1:$U$1,0))</f>
        <v>1</v>
      </c>
      <c r="S524" s="57">
        <f>INDEX(Usage!$G$2:$V$136,MATCH(LEFT(P$1,2)&amp;P524&amp;Q524,Usage!$A$2:$A$136,0),MATCH(R507,Usage!$G$1:$V$1,0))/1000000</f>
        <v>0.90426558091428033</v>
      </c>
      <c r="T524" s="36"/>
      <c r="U524" s="49" t="s">
        <v>85</v>
      </c>
      <c r="V524" s="49" t="s">
        <v>87</v>
      </c>
      <c r="W524" s="56">
        <f>INDEX(Saturations!$G$2:$U$136,MATCH(LEFT(U$1,2)&amp;U524&amp;V524,Saturations!$A$2:$A$136,0),MATCH(W507,Saturations!$G$1:$U$1,0))</f>
        <v>1</v>
      </c>
      <c r="X524" s="57">
        <f>INDEX(Usage!$G$2:$V$136,MATCH(LEFT(U$1,2)&amp;U524&amp;V524,Usage!$A$2:$A$136,0),MATCH(W507,Usage!$G$1:$V$1,0))/1000000</f>
        <v>1.4498894492939176E-2</v>
      </c>
      <c r="Y524" s="36"/>
    </row>
    <row r="525" spans="1:25" x14ac:dyDescent="0.25">
      <c r="A525" s="49" t="s">
        <v>85</v>
      </c>
      <c r="B525" s="49" t="s">
        <v>88</v>
      </c>
      <c r="C525" s="56">
        <f>INDEX(Saturations!$G$2:$U$136,MATCH(LEFT(A$1,2)&amp;A525&amp;B525,Saturations!$A$2:$A$136,0),MATCH(C507,Saturations!$G$1:$U$1,0))</f>
        <v>1</v>
      </c>
      <c r="D525" s="57">
        <f>INDEX(Usage!$G$2:$V$136,MATCH(LEFT(A$1,2)&amp;A525&amp;B525,Usage!$A$2:$A$136,0),MATCH(C507,Usage!$G$1:$V$1,0))/1000000</f>
        <v>27.061528959234554</v>
      </c>
      <c r="E525" s="36"/>
      <c r="F525" s="49" t="s">
        <v>85</v>
      </c>
      <c r="G525" s="49" t="s">
        <v>88</v>
      </c>
      <c r="H525" s="56">
        <f>INDEX(Saturations!$G$2:$U$136,MATCH(LEFT(F$1,2)&amp;F525&amp;G525,Saturations!$A$2:$A$136,0),MATCH(H507,Saturations!$G$1:$U$1,0))</f>
        <v>1</v>
      </c>
      <c r="I525" s="57">
        <f>INDEX(Usage!$G$2:$V$136,MATCH(LEFT(F$1,2)&amp;F525&amp;G525,Usage!$A$2:$A$136,0),MATCH(H507,Usage!$G$1:$V$1,0))/1000000</f>
        <v>1.7009965678582948</v>
      </c>
      <c r="J525" s="36"/>
      <c r="K525" s="49" t="s">
        <v>85</v>
      </c>
      <c r="L525" s="49" t="s">
        <v>88</v>
      </c>
      <c r="M525" s="56">
        <f>INDEX(Saturations!$G$2:$U$136,MATCH(LEFT(K$1,2)&amp;K525&amp;L525,Saturations!$A$2:$A$136,0),MATCH(M507,Saturations!$G$1:$U$1,0))</f>
        <v>1</v>
      </c>
      <c r="N525" s="57">
        <f>INDEX(Usage!$G$2:$V$136,MATCH(LEFT(K$1,2)&amp;K525&amp;L525,Usage!$A$2:$A$136,0),MATCH(M507,Usage!$G$1:$V$1,0))/1000000</f>
        <v>0.85685934593349344</v>
      </c>
      <c r="O525" s="36"/>
      <c r="P525" s="49" t="s">
        <v>85</v>
      </c>
      <c r="Q525" s="49" t="s">
        <v>88</v>
      </c>
      <c r="R525" s="56">
        <f>INDEX(Saturations!$G$2:$U$136,MATCH(LEFT(P$1,2)&amp;P525&amp;Q525,Saturations!$A$2:$A$136,0),MATCH(R507,Saturations!$G$1:$U$1,0))</f>
        <v>1</v>
      </c>
      <c r="S525" s="57">
        <f>INDEX(Usage!$G$2:$V$136,MATCH(LEFT(P$1,2)&amp;P525&amp;Q525,Usage!$A$2:$A$136,0),MATCH(R507,Usage!$G$1:$V$1,0))/1000000</f>
        <v>0.48841807319098823</v>
      </c>
      <c r="T525" s="36"/>
      <c r="U525" s="49" t="s">
        <v>85</v>
      </c>
      <c r="V525" s="49" t="s">
        <v>88</v>
      </c>
      <c r="W525" s="56">
        <f>INDEX(Saturations!$G$2:$U$136,MATCH(LEFT(U$1,2)&amp;U525&amp;V525,Saturations!$A$2:$A$136,0),MATCH(W507,Saturations!$G$1:$U$1,0))</f>
        <v>1</v>
      </c>
      <c r="X525" s="57">
        <f>INDEX(Usage!$G$2:$V$136,MATCH(LEFT(U$1,2)&amp;U525&amp;V525,Usage!$A$2:$A$136,0),MATCH(W507,Usage!$G$1:$V$1,0))/1000000</f>
        <v>7.8312414639080188E-3</v>
      </c>
      <c r="Y525" s="36"/>
    </row>
    <row r="526" spans="1:25" ht="15.45" customHeight="1" x14ac:dyDescent="0.25">
      <c r="A526" s="49" t="s">
        <v>89</v>
      </c>
      <c r="B526" s="49" t="s">
        <v>86</v>
      </c>
      <c r="C526" s="56">
        <f>INDEX(Saturations!$G$2:$U$136,MATCH(LEFT(A$1,2)&amp;A526&amp;B526,Saturations!$A$2:$A$136,0),MATCH(C507,Saturations!$G$1:$U$1,0))</f>
        <v>1</v>
      </c>
      <c r="D526" s="57">
        <f>INDEX(Usage!$G$2:$V$136,MATCH(LEFT(A$1,2)&amp;A526&amp;B526,Usage!$A$2:$A$136,0),MATCH(C507,Usage!$G$1:$V$1,0))/1000000</f>
        <v>7.3422354052196388</v>
      </c>
      <c r="E526" s="36"/>
      <c r="F526" s="49" t="s">
        <v>89</v>
      </c>
      <c r="G526" s="49" t="s">
        <v>86</v>
      </c>
      <c r="H526" s="56">
        <f>INDEX(Saturations!$G$2:$U$136,MATCH(LEFT(F$1,2)&amp;F526&amp;G526,Saturations!$A$2:$A$136,0),MATCH(H507,Saturations!$G$1:$U$1,0))</f>
        <v>1</v>
      </c>
      <c r="I526" s="57">
        <f>INDEX(Usage!$G$2:$V$136,MATCH(LEFT(F$1,2)&amp;F526&amp;G526,Usage!$A$2:$A$136,0),MATCH(H507,Usage!$G$1:$V$1,0))/1000000</f>
        <v>0.55042441349117255</v>
      </c>
      <c r="J526" s="36"/>
      <c r="K526" s="49" t="s">
        <v>89</v>
      </c>
      <c r="L526" s="49" t="s">
        <v>86</v>
      </c>
      <c r="M526" s="56">
        <f>INDEX(Saturations!$G$2:$U$136,MATCH(LEFT(K$1,2)&amp;K526&amp;L526,Saturations!$A$2:$A$136,0),MATCH(M507,Saturations!$G$1:$U$1,0))</f>
        <v>1</v>
      </c>
      <c r="N526" s="57">
        <f>INDEX(Usage!$G$2:$V$136,MATCH(LEFT(K$1,2)&amp;K526&amp;L526,Usage!$A$2:$A$136,0),MATCH(M507,Usage!$G$1:$V$1,0))/1000000</f>
        <v>0.27727057881351591</v>
      </c>
      <c r="O526" s="36"/>
      <c r="P526" s="49" t="s">
        <v>89</v>
      </c>
      <c r="Q526" s="49" t="s">
        <v>86</v>
      </c>
      <c r="R526" s="56">
        <f>INDEX(Saturations!$G$2:$U$136,MATCH(LEFT(P$1,2)&amp;P526&amp;Q526,Saturations!$A$2:$A$136,0),MATCH(R507,Saturations!$G$1:$U$1,0))</f>
        <v>1</v>
      </c>
      <c r="S526" s="57">
        <f>INDEX(Usage!$G$2:$V$136,MATCH(LEFT(P$1,2)&amp;P526&amp;Q526,Usage!$A$2:$A$136,0),MATCH(R507,Usage!$G$1:$V$1,0))/1000000</f>
        <v>0.13251581146557154</v>
      </c>
      <c r="T526" s="36"/>
      <c r="U526" s="49" t="s">
        <v>89</v>
      </c>
      <c r="V526" s="49" t="s">
        <v>86</v>
      </c>
      <c r="W526" s="56">
        <f>INDEX(Saturations!$G$2:$U$136,MATCH(LEFT(U$1,2)&amp;U526&amp;V526,Saturations!$A$2:$A$136,0),MATCH(W507,Saturations!$G$1:$U$1,0))</f>
        <v>1</v>
      </c>
      <c r="X526" s="57">
        <f>INDEX(Usage!$G$2:$V$136,MATCH(LEFT(U$1,2)&amp;U526&amp;V526,Usage!$A$2:$A$136,0),MATCH(W507,Usage!$G$1:$V$1,0))/1000000</f>
        <v>2.5341065179847093E-3</v>
      </c>
      <c r="Y526" s="36"/>
    </row>
    <row r="527" spans="1:25" x14ac:dyDescent="0.25">
      <c r="A527" s="49" t="s">
        <v>89</v>
      </c>
      <c r="B527" s="49" t="s">
        <v>90</v>
      </c>
      <c r="C527" s="56">
        <f>INDEX(Saturations!$G$2:$U$136,MATCH(LEFT(A$1,2)&amp;A527&amp;B527,Saturations!$A$2:$A$136,0),MATCH(C507,Saturations!$G$1:$U$1,0))</f>
        <v>1</v>
      </c>
      <c r="D527" s="57">
        <f>INDEX(Usage!$G$2:$V$136,MATCH(LEFT(A$1,2)&amp;A527&amp;B527,Usage!$A$2:$A$136,0),MATCH(C507,Usage!$G$1:$V$1,0))/1000000</f>
        <v>17.169984898557455</v>
      </c>
      <c r="E527" s="36"/>
      <c r="F527" s="49" t="s">
        <v>89</v>
      </c>
      <c r="G527" s="49" t="s">
        <v>90</v>
      </c>
      <c r="H527" s="56">
        <f>INDEX(Saturations!$G$2:$U$136,MATCH(LEFT(F$1,2)&amp;F527&amp;G527,Saturations!$A$2:$A$136,0),MATCH(H507,Saturations!$G$1:$U$1,0))</f>
        <v>1</v>
      </c>
      <c r="I527" s="57">
        <f>INDEX(Usage!$G$2:$V$136,MATCH(LEFT(F$1,2)&amp;F527&amp;G527,Usage!$A$2:$A$136,0),MATCH(H507,Usage!$G$1:$V$1,0))/1000000</f>
        <v>1.2871800406620255</v>
      </c>
      <c r="J527" s="36"/>
      <c r="K527" s="49" t="s">
        <v>89</v>
      </c>
      <c r="L527" s="49" t="s">
        <v>90</v>
      </c>
      <c r="M527" s="56">
        <f>INDEX(Saturations!$G$2:$U$136,MATCH(LEFT(K$1,2)&amp;K527&amp;L527,Saturations!$A$2:$A$136,0),MATCH(M507,Saturations!$G$1:$U$1,0))</f>
        <v>1</v>
      </c>
      <c r="N527" s="57">
        <f>INDEX(Usage!$G$2:$V$136,MATCH(LEFT(K$1,2)&amp;K527&amp;L527,Usage!$A$2:$A$136,0),MATCH(M507,Usage!$G$1:$V$1,0))/1000000</f>
        <v>0.64840357034288443</v>
      </c>
      <c r="O527" s="36"/>
      <c r="P527" s="49" t="s">
        <v>89</v>
      </c>
      <c r="Q527" s="49" t="s">
        <v>90</v>
      </c>
      <c r="R527" s="56">
        <f>INDEX(Saturations!$G$2:$U$136,MATCH(LEFT(P$1,2)&amp;P527&amp;Q527,Saturations!$A$2:$A$136,0),MATCH(R507,Saturations!$G$1:$U$1,0))</f>
        <v>1</v>
      </c>
      <c r="S527" s="57">
        <f>INDEX(Usage!$G$2:$V$136,MATCH(LEFT(P$1,2)&amp;P527&amp;Q527,Usage!$A$2:$A$136,0),MATCH(R507,Usage!$G$1:$V$1,0))/1000000</f>
        <v>0.30989124648147748</v>
      </c>
      <c r="T527" s="36"/>
      <c r="U527" s="49" t="s">
        <v>89</v>
      </c>
      <c r="V527" s="49" t="s">
        <v>90</v>
      </c>
      <c r="W527" s="56">
        <f>INDEX(Saturations!$G$2:$U$136,MATCH(LEFT(U$1,2)&amp;U527&amp;V527,Saturations!$A$2:$A$136,0),MATCH(W507,Saturations!$G$1:$U$1,0))</f>
        <v>1</v>
      </c>
      <c r="X527" s="57">
        <f>INDEX(Usage!$G$2:$V$136,MATCH(LEFT(U$1,2)&amp;U527&amp;V527,Usage!$A$2:$A$136,0),MATCH(W507,Usage!$G$1:$V$1,0))/1000000</f>
        <v>5.9260658701029319E-3</v>
      </c>
      <c r="Y527" s="36"/>
    </row>
    <row r="528" spans="1:25" x14ac:dyDescent="0.25">
      <c r="A528" s="49" t="s">
        <v>89</v>
      </c>
      <c r="B528" s="49" t="s">
        <v>88</v>
      </c>
      <c r="C528" s="56">
        <f>INDEX(Saturations!$G$2:$U$136,MATCH(LEFT(A$1,2)&amp;A528&amp;B528,Saturations!$A$2:$A$136,0),MATCH(C507,Saturations!$G$1:$U$1,0))</f>
        <v>1</v>
      </c>
      <c r="D528" s="57">
        <f>INDEX(Usage!$G$2:$V$136,MATCH(LEFT(A$1,2)&amp;A528&amp;B528,Usage!$A$2:$A$136,0),MATCH(C507,Usage!$G$1:$V$1,0))/1000000</f>
        <v>18.019001844651331</v>
      </c>
      <c r="E528" s="36"/>
      <c r="F528" s="49" t="s">
        <v>89</v>
      </c>
      <c r="G528" s="49" t="s">
        <v>88</v>
      </c>
      <c r="H528" s="56">
        <f>INDEX(Saturations!$G$2:$U$136,MATCH(LEFT(F$1,2)&amp;F528&amp;G528,Saturations!$A$2:$A$136,0),MATCH(H507,Saturations!$G$1:$U$1,0))</f>
        <v>1</v>
      </c>
      <c r="I528" s="57">
        <f>INDEX(Usage!$G$2:$V$136,MATCH(LEFT(F$1,2)&amp;F528&amp;G528,Usage!$A$2:$A$136,0),MATCH(H507,Usage!$G$1:$V$1,0))/1000000</f>
        <v>1.3508281844229253</v>
      </c>
      <c r="J528" s="36"/>
      <c r="K528" s="49" t="s">
        <v>89</v>
      </c>
      <c r="L528" s="49" t="s">
        <v>88</v>
      </c>
      <c r="M528" s="56">
        <f>INDEX(Saturations!$G$2:$U$136,MATCH(LEFT(K$1,2)&amp;K528&amp;L528,Saturations!$A$2:$A$136,0),MATCH(M507,Saturations!$G$1:$U$1,0))</f>
        <v>1</v>
      </c>
      <c r="N528" s="57">
        <f>INDEX(Usage!$G$2:$V$136,MATCH(LEFT(K$1,2)&amp;K528&amp;L528,Usage!$A$2:$A$136,0),MATCH(M507,Usage!$G$1:$V$1,0))/1000000</f>
        <v>0.68046566139196496</v>
      </c>
      <c r="O528" s="36"/>
      <c r="P528" s="49" t="s">
        <v>89</v>
      </c>
      <c r="Q528" s="49" t="s">
        <v>88</v>
      </c>
      <c r="R528" s="56">
        <f>INDEX(Saturations!$G$2:$U$136,MATCH(LEFT(P$1,2)&amp;P528&amp;Q528,Saturations!$A$2:$A$136,0),MATCH(R507,Saturations!$G$1:$U$1,0))</f>
        <v>1</v>
      </c>
      <c r="S528" s="57">
        <f>INDEX(Usage!$G$2:$V$136,MATCH(LEFT(P$1,2)&amp;P528&amp;Q528,Usage!$A$2:$A$136,0),MATCH(R507,Usage!$G$1:$V$1,0))/1000000</f>
        <v>0.32521466821209499</v>
      </c>
      <c r="T528" s="36"/>
      <c r="U528" s="49" t="s">
        <v>89</v>
      </c>
      <c r="V528" s="49" t="s">
        <v>88</v>
      </c>
      <c r="W528" s="56">
        <f>INDEX(Saturations!$G$2:$U$136,MATCH(LEFT(U$1,2)&amp;U528&amp;V528,Saturations!$A$2:$A$136,0),MATCH(W507,Saturations!$G$1:$U$1,0))</f>
        <v>1</v>
      </c>
      <c r="X528" s="57">
        <f>INDEX(Usage!$G$2:$V$136,MATCH(LEFT(U$1,2)&amp;U528&amp;V528,Usage!$A$2:$A$136,0),MATCH(W507,Usage!$G$1:$V$1,0))/1000000</f>
        <v>6.219096433444234E-3</v>
      </c>
      <c r="Y528" s="36"/>
    </row>
    <row r="529" spans="1:25" x14ac:dyDescent="0.25">
      <c r="A529" s="49" t="s">
        <v>93</v>
      </c>
      <c r="B529" s="49" t="s">
        <v>94</v>
      </c>
      <c r="C529" s="56">
        <f>INDEX(Saturations!$G$2:$U$136,MATCH(LEFT(A$1,2)&amp;A529&amp;B529,Saturations!$A$2:$A$136,0),MATCH(C507,Saturations!$G$1:$U$1,0))</f>
        <v>1</v>
      </c>
      <c r="D529" s="57">
        <f>INDEX(Usage!$G$2:$V$136,MATCH(LEFT(A$1,2)&amp;A529&amp;B529,Usage!$A$2:$A$136,0),MATCH(C507,Usage!$G$1:$V$1,0))/1000000</f>
        <v>64.214243213340822</v>
      </c>
      <c r="E529" s="36"/>
      <c r="F529" s="49" t="s">
        <v>93</v>
      </c>
      <c r="G529" s="49" t="s">
        <v>94</v>
      </c>
      <c r="H529" s="56">
        <f>INDEX(Saturations!$G$2:$U$136,MATCH(LEFT(F$1,2)&amp;F529&amp;G529,Saturations!$A$2:$A$136,0),MATCH(H507,Saturations!$G$1:$U$1,0))</f>
        <v>1</v>
      </c>
      <c r="I529" s="57">
        <f>INDEX(Usage!$G$2:$V$136,MATCH(LEFT(F$1,2)&amp;F529&amp;G529,Usage!$A$2:$A$136,0),MATCH(H507,Usage!$G$1:$V$1,0))/1000000</f>
        <v>7.7794839649070857</v>
      </c>
      <c r="J529" s="36"/>
      <c r="K529" s="49" t="s">
        <v>93</v>
      </c>
      <c r="L529" s="49" t="s">
        <v>94</v>
      </c>
      <c r="M529" s="56">
        <f>INDEX(Saturations!$G$2:$U$136,MATCH(LEFT(K$1,2)&amp;K529&amp;L529,Saturations!$A$2:$A$136,0),MATCH(M507,Saturations!$G$1:$U$1,0))</f>
        <v>1</v>
      </c>
      <c r="N529" s="57">
        <f>INDEX(Usage!$G$2:$V$136,MATCH(LEFT(K$1,2)&amp;K529&amp;L529,Usage!$A$2:$A$136,0),MATCH(M507,Usage!$G$1:$V$1,0))/1000000</f>
        <v>2.1634559170223855</v>
      </c>
      <c r="O529" s="36"/>
      <c r="P529" s="49" t="s">
        <v>93</v>
      </c>
      <c r="Q529" s="49" t="s">
        <v>94</v>
      </c>
      <c r="R529" s="56">
        <f>INDEX(Saturations!$G$2:$U$136,MATCH(LEFT(P$1,2)&amp;P529&amp;Q529,Saturations!$A$2:$A$136,0),MATCH(R507,Saturations!$G$1:$U$1,0))</f>
        <v>1</v>
      </c>
      <c r="S529" s="57">
        <f>INDEX(Usage!$G$2:$V$136,MATCH(LEFT(P$1,2)&amp;P529&amp;Q529,Usage!$A$2:$A$136,0),MATCH(R507,Usage!$G$1:$V$1,0))/1000000</f>
        <v>1.1589661836521947</v>
      </c>
      <c r="T529" s="36"/>
      <c r="U529" s="49" t="s">
        <v>93</v>
      </c>
      <c r="V529" s="49" t="s">
        <v>94</v>
      </c>
      <c r="W529" s="56">
        <f>INDEX(Saturations!$G$2:$U$136,MATCH(LEFT(U$1,2)&amp;U529&amp;V529,Saturations!$A$2:$A$136,0),MATCH(W507,Saturations!$G$1:$U$1,0))</f>
        <v>1</v>
      </c>
      <c r="X529" s="57">
        <f>INDEX(Usage!$G$2:$V$136,MATCH(LEFT(U$1,2)&amp;U529&amp;V529,Usage!$A$2:$A$136,0),MATCH(W507,Usage!$G$1:$V$1,0))/1000000</f>
        <v>3.5816073086199933E-2</v>
      </c>
      <c r="Y529" s="36"/>
    </row>
    <row r="530" spans="1:25" x14ac:dyDescent="0.25">
      <c r="A530" s="49" t="s">
        <v>93</v>
      </c>
      <c r="B530" s="49" t="s">
        <v>95</v>
      </c>
      <c r="C530" s="56">
        <f>INDEX(Saturations!$G$2:$U$136,MATCH(LEFT(A$1,2)&amp;A530&amp;B530,Saturations!$A$2:$A$136,0),MATCH(C507,Saturations!$G$1:$U$1,0))</f>
        <v>1</v>
      </c>
      <c r="D530" s="57">
        <f>INDEX(Usage!$G$2:$V$136,MATCH(LEFT(A$1,2)&amp;A530&amp;B530,Usage!$A$2:$A$136,0),MATCH(C507,Usage!$G$1:$V$1,0))/1000000</f>
        <v>44.949970249338563</v>
      </c>
      <c r="E530" s="36"/>
      <c r="F530" s="49" t="s">
        <v>93</v>
      </c>
      <c r="G530" s="49" t="s">
        <v>95</v>
      </c>
      <c r="H530" s="56">
        <f>INDEX(Saturations!$G$2:$U$136,MATCH(LEFT(F$1,2)&amp;F530&amp;G530,Saturations!$A$2:$A$136,0),MATCH(H507,Saturations!$G$1:$U$1,0))</f>
        <v>1</v>
      </c>
      <c r="I530" s="57">
        <f>INDEX(Usage!$G$2:$V$136,MATCH(LEFT(F$1,2)&amp;F530&amp;G530,Usage!$A$2:$A$136,0),MATCH(H507,Usage!$G$1:$V$1,0))/1000000</f>
        <v>5.4456387754349596</v>
      </c>
      <c r="J530" s="36"/>
      <c r="K530" s="49" t="s">
        <v>93</v>
      </c>
      <c r="L530" s="49" t="s">
        <v>95</v>
      </c>
      <c r="M530" s="56">
        <f>INDEX(Saturations!$G$2:$U$136,MATCH(LEFT(K$1,2)&amp;K530&amp;L530,Saturations!$A$2:$A$136,0),MATCH(M507,Saturations!$G$1:$U$1,0))</f>
        <v>1</v>
      </c>
      <c r="N530" s="57">
        <f>INDEX(Usage!$G$2:$V$136,MATCH(LEFT(K$1,2)&amp;K530&amp;L530,Usage!$A$2:$A$136,0),MATCH(M507,Usage!$G$1:$V$1,0))/1000000</f>
        <v>1.5144191419156703</v>
      </c>
      <c r="O530" s="36"/>
      <c r="P530" s="49" t="s">
        <v>93</v>
      </c>
      <c r="Q530" s="49" t="s">
        <v>95</v>
      </c>
      <c r="R530" s="56">
        <f>INDEX(Saturations!$G$2:$U$136,MATCH(LEFT(P$1,2)&amp;P530&amp;Q530,Saturations!$A$2:$A$136,0),MATCH(R507,Saturations!$G$1:$U$1,0))</f>
        <v>1</v>
      </c>
      <c r="S530" s="57">
        <f>INDEX(Usage!$G$2:$V$136,MATCH(LEFT(P$1,2)&amp;P530&amp;Q530,Usage!$A$2:$A$136,0),MATCH(R507,Usage!$G$1:$V$1,0))/1000000</f>
        <v>0.8112763285565362</v>
      </c>
      <c r="T530" s="36"/>
      <c r="U530" s="49" t="s">
        <v>93</v>
      </c>
      <c r="V530" s="49" t="s">
        <v>95</v>
      </c>
      <c r="W530" s="56">
        <f>INDEX(Saturations!$G$2:$U$136,MATCH(LEFT(U$1,2)&amp;U530&amp;V530,Saturations!$A$2:$A$136,0),MATCH(W507,Saturations!$G$1:$U$1,0))</f>
        <v>1</v>
      </c>
      <c r="X530" s="57">
        <f>INDEX(Usage!$G$2:$V$136,MATCH(LEFT(U$1,2)&amp;U530&amp;V530,Usage!$A$2:$A$136,0),MATCH(W507,Usage!$G$1:$V$1,0))/1000000</f>
        <v>2.5071251160339959E-2</v>
      </c>
      <c r="Y530" s="36"/>
    </row>
    <row r="531" spans="1:25" x14ac:dyDescent="0.25">
      <c r="A531" s="49" t="s">
        <v>93</v>
      </c>
      <c r="B531" s="49" t="s">
        <v>96</v>
      </c>
      <c r="C531" s="56">
        <f>INDEX(Saturations!$G$2:$U$136,MATCH(LEFT(A$1,2)&amp;A531&amp;B531,Saturations!$A$2:$A$136,0),MATCH(C507,Saturations!$G$1:$U$1,0))</f>
        <v>1</v>
      </c>
      <c r="D531" s="57">
        <f>INDEX(Usage!$G$2:$V$136,MATCH(LEFT(A$1,2)&amp;A531&amp;B531,Usage!$A$2:$A$136,0),MATCH(C507,Usage!$G$1:$V$1,0))/1000000</f>
        <v>44.949970249338563</v>
      </c>
      <c r="E531" s="36"/>
      <c r="F531" s="49" t="s">
        <v>93</v>
      </c>
      <c r="G531" s="49" t="s">
        <v>96</v>
      </c>
      <c r="H531" s="56">
        <f>INDEX(Saturations!$G$2:$U$136,MATCH(LEFT(F$1,2)&amp;F531&amp;G531,Saturations!$A$2:$A$136,0),MATCH(H507,Saturations!$G$1:$U$1,0))</f>
        <v>1</v>
      </c>
      <c r="I531" s="57">
        <f>INDEX(Usage!$G$2:$V$136,MATCH(LEFT(F$1,2)&amp;F531&amp;G531,Usage!$A$2:$A$136,0),MATCH(H507,Usage!$G$1:$V$1,0))/1000000</f>
        <v>5.4456387754349596</v>
      </c>
      <c r="J531" s="36"/>
      <c r="K531" s="49" t="s">
        <v>93</v>
      </c>
      <c r="L531" s="49" t="s">
        <v>96</v>
      </c>
      <c r="M531" s="56">
        <f>INDEX(Saturations!$G$2:$U$136,MATCH(LEFT(K$1,2)&amp;K531&amp;L531,Saturations!$A$2:$A$136,0),MATCH(M507,Saturations!$G$1:$U$1,0))</f>
        <v>1</v>
      </c>
      <c r="N531" s="57">
        <f>INDEX(Usage!$G$2:$V$136,MATCH(LEFT(K$1,2)&amp;K531&amp;L531,Usage!$A$2:$A$136,0),MATCH(M507,Usage!$G$1:$V$1,0))/1000000</f>
        <v>1.5144191419156703</v>
      </c>
      <c r="O531" s="36"/>
      <c r="P531" s="49" t="s">
        <v>93</v>
      </c>
      <c r="Q531" s="49" t="s">
        <v>96</v>
      </c>
      <c r="R531" s="56">
        <f>INDEX(Saturations!$G$2:$U$136,MATCH(LEFT(P$1,2)&amp;P531&amp;Q531,Saturations!$A$2:$A$136,0),MATCH(R507,Saturations!$G$1:$U$1,0))</f>
        <v>1</v>
      </c>
      <c r="S531" s="57">
        <f>INDEX(Usage!$G$2:$V$136,MATCH(LEFT(P$1,2)&amp;P531&amp;Q531,Usage!$A$2:$A$136,0),MATCH(R507,Usage!$G$1:$V$1,0))/1000000</f>
        <v>0.8112763285565362</v>
      </c>
      <c r="T531" s="36"/>
      <c r="U531" s="49" t="s">
        <v>93</v>
      </c>
      <c r="V531" s="49" t="s">
        <v>96</v>
      </c>
      <c r="W531" s="56">
        <f>INDEX(Saturations!$G$2:$U$136,MATCH(LEFT(U$1,2)&amp;U531&amp;V531,Saturations!$A$2:$A$136,0),MATCH(W507,Saturations!$G$1:$U$1,0))</f>
        <v>1</v>
      </c>
      <c r="X531" s="57">
        <f>INDEX(Usage!$G$2:$V$136,MATCH(LEFT(U$1,2)&amp;U531&amp;V531,Usage!$A$2:$A$136,0),MATCH(W507,Usage!$G$1:$V$1,0))/1000000</f>
        <v>2.5071251160339959E-2</v>
      </c>
      <c r="Y531" s="36"/>
    </row>
    <row r="532" spans="1:25" x14ac:dyDescent="0.25">
      <c r="A532" s="49" t="s">
        <v>93</v>
      </c>
      <c r="B532" s="49" t="s">
        <v>97</v>
      </c>
      <c r="C532" s="56">
        <f>INDEX(Saturations!$G$2:$U$136,MATCH(LEFT(A$1,2)&amp;A532&amp;B532,Saturations!$A$2:$A$136,0),MATCH(C507,Saturations!$G$1:$U$1,0))</f>
        <v>1</v>
      </c>
      <c r="D532" s="57">
        <f>INDEX(Usage!$G$2:$V$136,MATCH(LEFT(A$1,2)&amp;A532&amp;B532,Usage!$A$2:$A$136,0),MATCH(C507,Usage!$G$1:$V$1,0))/1000000</f>
        <v>128.42848642668164</v>
      </c>
      <c r="E532" s="36"/>
      <c r="F532" s="49" t="s">
        <v>93</v>
      </c>
      <c r="G532" s="49" t="s">
        <v>97</v>
      </c>
      <c r="H532" s="56">
        <f>INDEX(Saturations!$G$2:$U$136,MATCH(LEFT(F$1,2)&amp;F532&amp;G532,Saturations!$A$2:$A$136,0),MATCH(H507,Saturations!$G$1:$U$1,0))</f>
        <v>1</v>
      </c>
      <c r="I532" s="57">
        <f>INDEX(Usage!$G$2:$V$136,MATCH(LEFT(F$1,2)&amp;F532&amp;G532,Usage!$A$2:$A$136,0),MATCH(H507,Usage!$G$1:$V$1,0))/1000000</f>
        <v>15.558967929814171</v>
      </c>
      <c r="J532" s="36"/>
      <c r="K532" s="49" t="s">
        <v>93</v>
      </c>
      <c r="L532" s="49" t="s">
        <v>97</v>
      </c>
      <c r="M532" s="56">
        <f>INDEX(Saturations!$G$2:$U$136,MATCH(LEFT(K$1,2)&amp;K532&amp;L532,Saturations!$A$2:$A$136,0),MATCH(M507,Saturations!$G$1:$U$1,0))</f>
        <v>1</v>
      </c>
      <c r="N532" s="57">
        <f>INDEX(Usage!$G$2:$V$136,MATCH(LEFT(K$1,2)&amp;K532&amp;L532,Usage!$A$2:$A$136,0),MATCH(M507,Usage!$G$1:$V$1,0))/1000000</f>
        <v>4.326911834044771</v>
      </c>
      <c r="O532" s="36"/>
      <c r="P532" s="49" t="s">
        <v>93</v>
      </c>
      <c r="Q532" s="49" t="s">
        <v>97</v>
      </c>
      <c r="R532" s="56">
        <f>INDEX(Saturations!$G$2:$U$136,MATCH(LEFT(P$1,2)&amp;P532&amp;Q532,Saturations!$A$2:$A$136,0),MATCH(R507,Saturations!$G$1:$U$1,0))</f>
        <v>1</v>
      </c>
      <c r="S532" s="57">
        <f>INDEX(Usage!$G$2:$V$136,MATCH(LEFT(P$1,2)&amp;P532&amp;Q532,Usage!$A$2:$A$136,0),MATCH(R507,Usage!$G$1:$V$1,0))/1000000</f>
        <v>2.3179323673043895</v>
      </c>
      <c r="T532" s="36"/>
      <c r="U532" s="49" t="s">
        <v>93</v>
      </c>
      <c r="V532" s="49" t="s">
        <v>97</v>
      </c>
      <c r="W532" s="56">
        <f>INDEX(Saturations!$G$2:$U$136,MATCH(LEFT(U$1,2)&amp;U532&amp;V532,Saturations!$A$2:$A$136,0),MATCH(W507,Saturations!$G$1:$U$1,0))</f>
        <v>1</v>
      </c>
      <c r="X532" s="57">
        <f>INDEX(Usage!$G$2:$V$136,MATCH(LEFT(U$1,2)&amp;U532&amp;V532,Usage!$A$2:$A$136,0),MATCH(W507,Usage!$G$1:$V$1,0))/1000000</f>
        <v>7.1632146172399866E-2</v>
      </c>
      <c r="Y532" s="36"/>
    </row>
    <row r="533" spans="1:25" x14ac:dyDescent="0.25">
      <c r="A533" s="49" t="s">
        <v>93</v>
      </c>
      <c r="B533" s="49" t="s">
        <v>98</v>
      </c>
      <c r="C533" s="56">
        <f>INDEX(Saturations!$G$2:$U$136,MATCH(LEFT(A$1,2)&amp;A533&amp;B533,Saturations!$A$2:$A$136,0),MATCH(C507,Saturations!$G$1:$U$1,0))</f>
        <v>1</v>
      </c>
      <c r="D533" s="57">
        <f>INDEX(Usage!$G$2:$V$136,MATCH(LEFT(A$1,2)&amp;A533&amp;B533,Usage!$A$2:$A$136,0),MATCH(C507,Usage!$G$1:$V$1,0))/1000000</f>
        <v>19.264272964002249</v>
      </c>
      <c r="E533" s="36"/>
      <c r="F533" s="49" t="s">
        <v>93</v>
      </c>
      <c r="G533" s="49" t="s">
        <v>98</v>
      </c>
      <c r="H533" s="56">
        <f>INDEX(Saturations!$G$2:$U$136,MATCH(LEFT(F$1,2)&amp;F533&amp;G533,Saturations!$A$2:$A$136,0),MATCH(H507,Saturations!$G$1:$U$1,0))</f>
        <v>1</v>
      </c>
      <c r="I533" s="57">
        <f>INDEX(Usage!$G$2:$V$136,MATCH(LEFT(F$1,2)&amp;F533&amp;G533,Usage!$A$2:$A$136,0),MATCH(H507,Usage!$G$1:$V$1,0))/1000000</f>
        <v>2.3338451894721257</v>
      </c>
      <c r="J533" s="36"/>
      <c r="K533" s="49" t="s">
        <v>93</v>
      </c>
      <c r="L533" s="49" t="s">
        <v>98</v>
      </c>
      <c r="M533" s="56">
        <f>INDEX(Saturations!$G$2:$U$136,MATCH(LEFT(K$1,2)&amp;K533&amp;L533,Saturations!$A$2:$A$136,0),MATCH(M507,Saturations!$G$1:$U$1,0))</f>
        <v>1</v>
      </c>
      <c r="N533" s="57">
        <f>INDEX(Usage!$G$2:$V$136,MATCH(LEFT(K$1,2)&amp;K533&amp;L533,Usage!$A$2:$A$136,0),MATCH(M507,Usage!$G$1:$V$1,0))/1000000</f>
        <v>0.64903677510671576</v>
      </c>
      <c r="O533" s="36"/>
      <c r="P533" s="49" t="s">
        <v>93</v>
      </c>
      <c r="Q533" s="49" t="s">
        <v>98</v>
      </c>
      <c r="R533" s="56">
        <f>INDEX(Saturations!$G$2:$U$136,MATCH(LEFT(P$1,2)&amp;P533&amp;Q533,Saturations!$A$2:$A$136,0),MATCH(R507,Saturations!$G$1:$U$1,0))</f>
        <v>1</v>
      </c>
      <c r="S533" s="57">
        <f>INDEX(Usage!$G$2:$V$136,MATCH(LEFT(P$1,2)&amp;P533&amp;Q533,Usage!$A$2:$A$136,0),MATCH(R507,Usage!$G$1:$V$1,0))/1000000</f>
        <v>0.34768985509565842</v>
      </c>
      <c r="T533" s="36"/>
      <c r="U533" s="49" t="s">
        <v>93</v>
      </c>
      <c r="V533" s="49" t="s">
        <v>98</v>
      </c>
      <c r="W533" s="56">
        <f>INDEX(Saturations!$G$2:$U$136,MATCH(LEFT(U$1,2)&amp;U533&amp;V533,Saturations!$A$2:$A$136,0),MATCH(W507,Saturations!$G$1:$U$1,0))</f>
        <v>1</v>
      </c>
      <c r="X533" s="57">
        <f>INDEX(Usage!$G$2:$V$136,MATCH(LEFT(U$1,2)&amp;U533&amp;V533,Usage!$A$2:$A$136,0),MATCH(W507,Usage!$G$1:$V$1,0))/1000000</f>
        <v>1.0744821925859981E-2</v>
      </c>
      <c r="Y533" s="36"/>
    </row>
    <row r="534" spans="1:25" x14ac:dyDescent="0.25">
      <c r="A534" s="49" t="s">
        <v>99</v>
      </c>
      <c r="B534" s="49" t="s">
        <v>3</v>
      </c>
      <c r="C534" s="56">
        <f>INDEX(Saturations!$G$2:$U$136,MATCH(LEFT(A$1,2)&amp;A534&amp;B534,Saturations!$A$2:$A$136,0),MATCH(C507,Saturations!$G$1:$U$1,0))</f>
        <v>1</v>
      </c>
      <c r="D534" s="57">
        <f>INDEX(Usage!$G$2:$V$136,MATCH(LEFT(A$1,2)&amp;A534&amp;B534,Usage!$A$2:$A$136,0),MATCH(C507,Usage!$G$1:$V$1,0))/1000000</f>
        <v>106.39761843772384</v>
      </c>
      <c r="E534" s="36"/>
      <c r="F534" s="49" t="s">
        <v>99</v>
      </c>
      <c r="G534" s="49" t="s">
        <v>3</v>
      </c>
      <c r="H534" s="56">
        <f>INDEX(Saturations!$G$2:$U$136,MATCH(LEFT(F$1,2)&amp;F534&amp;G534,Saturations!$A$2:$A$136,0),MATCH(H507,Saturations!$G$1:$U$1,0))</f>
        <v>1</v>
      </c>
      <c r="I534" s="57">
        <f>INDEX(Usage!$G$2:$V$136,MATCH(LEFT(F$1,2)&amp;F534&amp;G534,Usage!$A$2:$A$136,0),MATCH(H507,Usage!$G$1:$V$1,0))/1000000</f>
        <v>8.5574323613977974</v>
      </c>
      <c r="J534" s="36"/>
      <c r="K534" s="49" t="s">
        <v>99</v>
      </c>
      <c r="L534" s="49" t="s">
        <v>3</v>
      </c>
      <c r="M534" s="56">
        <f>INDEX(Saturations!$G$2:$U$136,MATCH(LEFT(K$1,2)&amp;K534&amp;L534,Saturations!$A$2:$A$136,0),MATCH(M507,Saturations!$G$1:$U$1,0))</f>
        <v>1</v>
      </c>
      <c r="N534" s="57">
        <f>INDEX(Usage!$G$2:$V$136,MATCH(LEFT(K$1,2)&amp;K534&amp;L534,Usage!$A$2:$A$136,0),MATCH(M507,Usage!$G$1:$V$1,0))/1000000</f>
        <v>3.5846651092877995</v>
      </c>
      <c r="O534" s="36"/>
      <c r="P534" s="49" t="s">
        <v>99</v>
      </c>
      <c r="Q534" s="49" t="s">
        <v>3</v>
      </c>
      <c r="R534" s="56">
        <f>INDEX(Saturations!$G$2:$U$136,MATCH(LEFT(P$1,2)&amp;P534&amp;Q534,Saturations!$A$2:$A$136,0),MATCH(R507,Saturations!$G$1:$U$1,0))</f>
        <v>1</v>
      </c>
      <c r="S534" s="57">
        <f>INDEX(Usage!$G$2:$V$136,MATCH(LEFT(P$1,2)&amp;P534&amp;Q534,Usage!$A$2:$A$136,0),MATCH(R507,Usage!$G$1:$V$1,0))/1000000</f>
        <v>1.9203098194394459</v>
      </c>
      <c r="T534" s="36"/>
      <c r="U534" s="49" t="s">
        <v>99</v>
      </c>
      <c r="V534" s="49" t="s">
        <v>3</v>
      </c>
      <c r="W534" s="56">
        <f>INDEX(Saturations!$G$2:$U$136,MATCH(LEFT(U$1,2)&amp;U534&amp;V534,Saturations!$A$2:$A$136,0),MATCH(W507,Saturations!$G$1:$U$1,0))</f>
        <v>1</v>
      </c>
      <c r="X534" s="57">
        <f>INDEX(Usage!$G$2:$V$136,MATCH(LEFT(U$1,2)&amp;U534&amp;V534,Usage!$A$2:$A$136,0),MATCH(W507,Usage!$G$1:$V$1,0))/1000000</f>
        <v>3.9397680394819938E-2</v>
      </c>
      <c r="Y534" s="36"/>
    </row>
    <row r="535" spans="1:25" x14ac:dyDescent="0.25">
      <c r="A535" s="49" t="s">
        <v>99</v>
      </c>
      <c r="B535" s="49" t="s">
        <v>100</v>
      </c>
      <c r="C535" s="56">
        <f>INDEX(Saturations!$G$2:$U$136,MATCH(LEFT(A$1,2)&amp;A535&amp;B535,Saturations!$A$2:$A$136,0),MATCH(C507,Saturations!$G$1:$U$1,0))</f>
        <v>1</v>
      </c>
      <c r="D535" s="57">
        <f>INDEX(Usage!$G$2:$V$136,MATCH(LEFT(A$1,2)&amp;A535&amp;B535,Usage!$A$2:$A$136,0),MATCH(C507,Usage!$G$1:$V$1,0))/1000000</f>
        <v>32.793786504777891</v>
      </c>
      <c r="E535" s="36"/>
      <c r="F535" s="49" t="s">
        <v>99</v>
      </c>
      <c r="G535" s="49" t="s">
        <v>100</v>
      </c>
      <c r="H535" s="56">
        <f>INDEX(Saturations!$G$2:$U$136,MATCH(LEFT(F$1,2)&amp;F535&amp;G535,Saturations!$A$2:$A$136,0),MATCH(H507,Saturations!$G$1:$U$1,0))</f>
        <v>1</v>
      </c>
      <c r="I535" s="57">
        <f>INDEX(Usage!$G$2:$V$136,MATCH(LEFT(F$1,2)&amp;F535&amp;G535,Usage!$A$2:$A$136,0),MATCH(H507,Usage!$G$1:$V$1,0))/1000000</f>
        <v>2.3338451894721257</v>
      </c>
      <c r="J535" s="36"/>
      <c r="K535" s="49" t="s">
        <v>99</v>
      </c>
      <c r="L535" s="49" t="s">
        <v>100</v>
      </c>
      <c r="M535" s="56">
        <f>INDEX(Saturations!$G$2:$U$136,MATCH(LEFT(K$1,2)&amp;K535&amp;L535,Saturations!$A$2:$A$136,0),MATCH(M507,Saturations!$G$1:$U$1,0))</f>
        <v>1</v>
      </c>
      <c r="N535" s="57">
        <f>INDEX(Usage!$G$2:$V$136,MATCH(LEFT(K$1,2)&amp;K535&amp;L535,Usage!$A$2:$A$136,0),MATCH(M507,Usage!$G$1:$V$1,0))/1000000</f>
        <v>1.1048625336845956</v>
      </c>
      <c r="O535" s="36"/>
      <c r="P535" s="49" t="s">
        <v>99</v>
      </c>
      <c r="Q535" s="49" t="s">
        <v>100</v>
      </c>
      <c r="R535" s="56">
        <f>INDEX(Saturations!$G$2:$U$136,MATCH(LEFT(P$1,2)&amp;P535&amp;Q535,Saturations!$A$2:$A$136,0),MATCH(R507,Saturations!$G$1:$U$1,0))</f>
        <v>1</v>
      </c>
      <c r="S535" s="57">
        <f>INDEX(Usage!$G$2:$V$136,MATCH(LEFT(P$1,2)&amp;P535&amp;Q535,Usage!$A$2:$A$136,0),MATCH(R507,Usage!$G$1:$V$1,0))/1000000</f>
        <v>0.59187631421078812</v>
      </c>
      <c r="T535" s="36"/>
      <c r="U535" s="49" t="s">
        <v>99</v>
      </c>
      <c r="V535" s="49" t="s">
        <v>100</v>
      </c>
      <c r="W535" s="56">
        <f>INDEX(Saturations!$G$2:$U$136,MATCH(LEFT(U$1,2)&amp;U535&amp;V535,Saturations!$A$2:$A$136,0),MATCH(W507,Saturations!$G$1:$U$1,0))</f>
        <v>1</v>
      </c>
      <c r="X535" s="57">
        <f>INDEX(Usage!$G$2:$V$136,MATCH(LEFT(U$1,2)&amp;U535&amp;V535,Usage!$A$2:$A$136,0),MATCH(W507,Usage!$G$1:$V$1,0))/1000000</f>
        <v>1.0744821925859981E-2</v>
      </c>
      <c r="Y535" s="36"/>
    </row>
    <row r="536" spans="1:25" x14ac:dyDescent="0.25">
      <c r="A536" s="49" t="s">
        <v>99</v>
      </c>
      <c r="B536" s="49" t="s">
        <v>101</v>
      </c>
      <c r="C536" s="56">
        <f>INDEX(Saturations!$G$2:$U$136,MATCH(LEFT(A$1,2)&amp;A536&amp;B536,Saturations!$A$2:$A$136,0),MATCH(C507,Saturations!$G$1:$U$1,0))</f>
        <v>1</v>
      </c>
      <c r="D536" s="57">
        <f>INDEX(Usage!$G$2:$V$136,MATCH(LEFT(A$1,2)&amp;A536&amp;B536,Usage!$A$2:$A$136,0),MATCH(C507,Usage!$G$1:$V$1,0))/1000000</f>
        <v>32.793786504777891</v>
      </c>
      <c r="E536" s="36"/>
      <c r="F536" s="49" t="s">
        <v>99</v>
      </c>
      <c r="G536" s="49" t="s">
        <v>101</v>
      </c>
      <c r="H536" s="56">
        <f>INDEX(Saturations!$G$2:$U$136,MATCH(LEFT(F$1,2)&amp;F536&amp;G536,Saturations!$A$2:$A$136,0),MATCH(H507,Saturations!$G$1:$U$1,0))</f>
        <v>1</v>
      </c>
      <c r="I536" s="57">
        <f>INDEX(Usage!$G$2:$V$136,MATCH(LEFT(F$1,2)&amp;F536&amp;G536,Usage!$A$2:$A$136,0),MATCH(H507,Usage!$G$1:$V$1,0))/1000000</f>
        <v>2.3338451894721257</v>
      </c>
      <c r="J536" s="36"/>
      <c r="K536" s="49" t="s">
        <v>99</v>
      </c>
      <c r="L536" s="49" t="s">
        <v>101</v>
      </c>
      <c r="M536" s="56">
        <f>INDEX(Saturations!$G$2:$U$136,MATCH(LEFT(K$1,2)&amp;K536&amp;L536,Saturations!$A$2:$A$136,0),MATCH(M507,Saturations!$G$1:$U$1,0))</f>
        <v>1</v>
      </c>
      <c r="N536" s="57">
        <f>INDEX(Usage!$G$2:$V$136,MATCH(LEFT(K$1,2)&amp;K536&amp;L536,Usage!$A$2:$A$136,0),MATCH(M507,Usage!$G$1:$V$1,0))/1000000</f>
        <v>1.1048625336845956</v>
      </c>
      <c r="O536" s="36"/>
      <c r="P536" s="49" t="s">
        <v>99</v>
      </c>
      <c r="Q536" s="49" t="s">
        <v>101</v>
      </c>
      <c r="R536" s="56">
        <f>INDEX(Saturations!$G$2:$U$136,MATCH(LEFT(P$1,2)&amp;P536&amp;Q536,Saturations!$A$2:$A$136,0),MATCH(R507,Saturations!$G$1:$U$1,0))</f>
        <v>1</v>
      </c>
      <c r="S536" s="57">
        <f>INDEX(Usage!$G$2:$V$136,MATCH(LEFT(P$1,2)&amp;P536&amp;Q536,Usage!$A$2:$A$136,0),MATCH(R507,Usage!$G$1:$V$1,0))/1000000</f>
        <v>0.59187631421078812</v>
      </c>
      <c r="T536" s="36"/>
      <c r="U536" s="49" t="s">
        <v>99</v>
      </c>
      <c r="V536" s="49" t="s">
        <v>101</v>
      </c>
      <c r="W536" s="56">
        <f>INDEX(Saturations!$G$2:$U$136,MATCH(LEFT(U$1,2)&amp;U536&amp;V536,Saturations!$A$2:$A$136,0),MATCH(W507,Saturations!$G$1:$U$1,0))</f>
        <v>1</v>
      </c>
      <c r="X536" s="57">
        <f>INDEX(Usage!$G$2:$V$136,MATCH(LEFT(U$1,2)&amp;U536&amp;V536,Usage!$A$2:$A$136,0),MATCH(W507,Usage!$G$1:$V$1,0))/1000000</f>
        <v>1.0744821925859981E-2</v>
      </c>
      <c r="Y536" s="36"/>
    </row>
    <row r="537" spans="1:25" x14ac:dyDescent="0.25">
      <c r="A537" s="49" t="s">
        <v>99</v>
      </c>
      <c r="B537" s="49" t="s">
        <v>102</v>
      </c>
      <c r="C537" s="56">
        <f>INDEX(Saturations!$G$2:$U$136,MATCH(LEFT(A$1,2)&amp;A537&amp;B537,Saturations!$A$2:$A$136,0),MATCH(C507,Saturations!$G$1:$U$1,0))</f>
        <v>1</v>
      </c>
      <c r="D537" s="57">
        <f>INDEX(Usage!$G$2:$V$136,MATCH(LEFT(A$1,2)&amp;A537&amp;B537,Usage!$A$2:$A$136,0),MATCH(C507,Usage!$G$1:$V$1,0))/1000000</f>
        <v>6.4546500422102513</v>
      </c>
      <c r="E537" s="36"/>
      <c r="F537" s="49" t="s">
        <v>99</v>
      </c>
      <c r="G537" s="49" t="s">
        <v>102</v>
      </c>
      <c r="H537" s="56">
        <f>INDEX(Saturations!$G$2:$U$136,MATCH(LEFT(F$1,2)&amp;F537&amp;G537,Saturations!$A$2:$A$136,0),MATCH(H507,Saturations!$G$1:$U$1,0))</f>
        <v>1</v>
      </c>
      <c r="I537" s="57">
        <f>INDEX(Usage!$G$2:$V$136,MATCH(LEFT(F$1,2)&amp;F537&amp;G537,Usage!$A$2:$A$136,0),MATCH(H507,Usage!$G$1:$V$1,0))/1000000</f>
        <v>0.54420400070432062</v>
      </c>
      <c r="J537" s="36"/>
      <c r="K537" s="49" t="s">
        <v>99</v>
      </c>
      <c r="L537" s="49" t="s">
        <v>102</v>
      </c>
      <c r="M537" s="56">
        <f>INDEX(Saturations!$G$2:$U$136,MATCH(LEFT(K$1,2)&amp;K537&amp;L537,Saturations!$A$2:$A$136,0),MATCH(M507,Saturations!$G$1:$U$1,0))</f>
        <v>1</v>
      </c>
      <c r="N537" s="57">
        <f>INDEX(Usage!$G$2:$V$136,MATCH(LEFT(K$1,2)&amp;K537&amp;L537,Usage!$A$2:$A$136,0),MATCH(M507,Usage!$G$1:$V$1,0))/1000000</f>
        <v>0.21746500662998394</v>
      </c>
      <c r="O537" s="36"/>
      <c r="P537" s="49" t="s">
        <v>99</v>
      </c>
      <c r="Q537" s="49" t="s">
        <v>102</v>
      </c>
      <c r="R537" s="56">
        <f>INDEX(Saturations!$G$2:$U$136,MATCH(LEFT(P$1,2)&amp;P537&amp;Q537,Saturations!$A$2:$A$136,0),MATCH(R507,Saturations!$G$1:$U$1,0))</f>
        <v>1</v>
      </c>
      <c r="S537" s="57">
        <f>INDEX(Usage!$G$2:$V$136,MATCH(LEFT(P$1,2)&amp;P537&amp;Q537,Usage!$A$2:$A$136,0),MATCH(R507,Usage!$G$1:$V$1,0))/1000000</f>
        <v>0.11649629041609162</v>
      </c>
      <c r="T537" s="36"/>
      <c r="U537" s="49" t="s">
        <v>99</v>
      </c>
      <c r="V537" s="49" t="s">
        <v>102</v>
      </c>
      <c r="W537" s="56">
        <f>INDEX(Saturations!$G$2:$U$136,MATCH(LEFT(U$1,2)&amp;U537&amp;V537,Saturations!$A$2:$A$136,0),MATCH(W507,Saturations!$G$1:$U$1,0))</f>
        <v>1</v>
      </c>
      <c r="X537" s="57">
        <f>INDEX(Usage!$G$2:$V$136,MATCH(LEFT(U$1,2)&amp;U537&amp;V537,Usage!$A$2:$A$136,0),MATCH(W507,Usage!$G$1:$V$1,0))/1000000</f>
        <v>2.5054682741107934E-3</v>
      </c>
      <c r="Y537" s="36"/>
    </row>
    <row r="538" spans="1:25" x14ac:dyDescent="0.25">
      <c r="A538" s="49" t="s">
        <v>99</v>
      </c>
      <c r="B538" s="49" t="s">
        <v>6</v>
      </c>
      <c r="C538" s="56">
        <f>INDEX(Saturations!$G$2:$U$136,MATCH(LEFT(A$1,2)&amp;A538&amp;B538,Saturations!$A$2:$A$136,0),MATCH(C507,Saturations!$G$1:$U$1,0))</f>
        <v>1</v>
      </c>
      <c r="D538" s="57">
        <f>INDEX(Usage!$G$2:$V$136,MATCH(LEFT(A$1,2)&amp;A538&amp;B538,Usage!$A$2:$A$136,0),MATCH(C507,Usage!$G$1:$V$1,0))/1000000</f>
        <v>17.385912210469549</v>
      </c>
      <c r="E538" s="36"/>
      <c r="F538" s="49" t="s">
        <v>99</v>
      </c>
      <c r="G538" s="49" t="s">
        <v>6</v>
      </c>
      <c r="H538" s="56">
        <f>INDEX(Saturations!$G$2:$U$136,MATCH(LEFT(F$1,2)&amp;F538&amp;G538,Saturations!$A$2:$A$136,0),MATCH(H507,Saturations!$G$1:$U$1,0))</f>
        <v>1</v>
      </c>
      <c r="I538" s="57">
        <f>INDEX(Usage!$G$2:$V$136,MATCH(LEFT(F$1,2)&amp;F538&amp;G538,Usage!$A$2:$A$136,0),MATCH(H507,Usage!$G$1:$V$1,0))/1000000</f>
        <v>1.4658398083487341</v>
      </c>
      <c r="J538" s="36"/>
      <c r="K538" s="49" t="s">
        <v>99</v>
      </c>
      <c r="L538" s="49" t="s">
        <v>6</v>
      </c>
      <c r="M538" s="56">
        <f>INDEX(Saturations!$G$2:$U$136,MATCH(LEFT(K$1,2)&amp;K538&amp;L538,Saturations!$A$2:$A$136,0),MATCH(M507,Saturations!$G$1:$U$1,0))</f>
        <v>1</v>
      </c>
      <c r="N538" s="57">
        <f>INDEX(Usage!$G$2:$V$136,MATCH(LEFT(K$1,2)&amp;K538&amp;L538,Usage!$A$2:$A$136,0),MATCH(M507,Usage!$G$1:$V$1,0))/1000000</f>
        <v>0.58575251785818239</v>
      </c>
      <c r="O538" s="36"/>
      <c r="P538" s="49" t="s">
        <v>99</v>
      </c>
      <c r="Q538" s="49" t="s">
        <v>6</v>
      </c>
      <c r="R538" s="56">
        <f>INDEX(Saturations!$G$2:$U$136,MATCH(LEFT(P$1,2)&amp;P538&amp;Q538,Saturations!$A$2:$A$136,0),MATCH(R507,Saturations!$G$1:$U$1,0))</f>
        <v>1</v>
      </c>
      <c r="S538" s="57">
        <f>INDEX(Usage!$G$2:$V$136,MATCH(LEFT(P$1,2)&amp;P538&amp;Q538,Usage!$A$2:$A$136,0),MATCH(R507,Usage!$G$1:$V$1,0))/1000000</f>
        <v>0.31378839515302104</v>
      </c>
      <c r="T538" s="36"/>
      <c r="U538" s="49" t="s">
        <v>99</v>
      </c>
      <c r="V538" s="49" t="s">
        <v>6</v>
      </c>
      <c r="W538" s="56">
        <f>INDEX(Saturations!$G$2:$U$136,MATCH(LEFT(U$1,2)&amp;U538&amp;V538,Saturations!$A$2:$A$136,0),MATCH(W507,Saturations!$G$1:$U$1,0))</f>
        <v>1</v>
      </c>
      <c r="X538" s="57">
        <f>INDEX(Usage!$G$2:$V$136,MATCH(LEFT(U$1,2)&amp;U538&amp;V538,Usage!$A$2:$A$136,0),MATCH(W507,Usage!$G$1:$V$1,0))/1000000</f>
        <v>6.7486000286532651E-3</v>
      </c>
      <c r="Y538" s="36"/>
    </row>
    <row r="539" spans="1:25" ht="14.4" thickBot="1" x14ac:dyDescent="0.3">
      <c r="A539" s="49" t="s">
        <v>91</v>
      </c>
      <c r="B539" s="49" t="s">
        <v>91</v>
      </c>
      <c r="C539" s="56">
        <f>INDEX(Saturations!$G$2:$U$136,MATCH(LEFT(A$1,2)&amp;A539&amp;B539,Saturations!$A$2:$A$136,0),MATCH(C507,Saturations!$G$1:$U$1,0))</f>
        <v>1</v>
      </c>
      <c r="D539" s="57">
        <f>INDEX(Usage!$G$2:$V$136,MATCH(LEFT(A$1,2)&amp;A539&amp;B539,Usage!$A$2:$A$136,0),MATCH(C507,Usage!$G$1:$V$1,0))/1000000</f>
        <v>75.061333555380529</v>
      </c>
      <c r="E539" s="36"/>
      <c r="F539" s="49" t="s">
        <v>91</v>
      </c>
      <c r="G539" s="49" t="s">
        <v>91</v>
      </c>
      <c r="H539" s="56">
        <f>INDEX(Saturations!$G$2:$U$136,MATCH(LEFT(F$1,2)&amp;F539&amp;G539,Saturations!$A$2:$A$136,0),MATCH(H507,Saturations!$G$1:$U$1,0))</f>
        <v>1</v>
      </c>
      <c r="I539" s="57">
        <f>INDEX(Usage!$G$2:$V$136,MATCH(LEFT(F$1,2)&amp;F539&amp;G539,Usage!$A$2:$A$136,0),MATCH(H507,Usage!$G$1:$V$1,0))/1000000</f>
        <v>4.2135433628725947</v>
      </c>
      <c r="J539" s="36"/>
      <c r="K539" s="49" t="s">
        <v>91</v>
      </c>
      <c r="L539" s="49" t="s">
        <v>91</v>
      </c>
      <c r="M539" s="56">
        <f>INDEX(Saturations!$G$2:$U$136,MATCH(LEFT(K$1,2)&amp;K539&amp;L539,Saturations!$A$2:$A$136,0),MATCH(M507,Saturations!$G$1:$U$1,0))</f>
        <v>1</v>
      </c>
      <c r="N539" s="57">
        <f>INDEX(Usage!$G$2:$V$136,MATCH(LEFT(K$1,2)&amp;K539&amp;L539,Usage!$A$2:$A$136,0),MATCH(M507,Usage!$G$1:$V$1,0))/1000000</f>
        <v>2.528907577100298</v>
      </c>
      <c r="O539" s="36"/>
      <c r="P539" s="49" t="s">
        <v>91</v>
      </c>
      <c r="Q539" s="49" t="s">
        <v>91</v>
      </c>
      <c r="R539" s="56">
        <f>INDEX(Saturations!$G$2:$U$136,MATCH(LEFT(P$1,2)&amp;P539&amp;Q539,Saturations!$A$2:$A$136,0),MATCH(R507,Saturations!$G$1:$U$1,0))</f>
        <v>1</v>
      </c>
      <c r="S539" s="57">
        <f>INDEX(Usage!$G$2:$V$136,MATCH(LEFT(P$1,2)&amp;P539&amp;Q539,Usage!$A$2:$A$136,0),MATCH(R507,Usage!$G$1:$V$1,0))/1000000</f>
        <v>1.3547391191935818</v>
      </c>
      <c r="T539" s="36"/>
      <c r="U539" s="49" t="s">
        <v>91</v>
      </c>
      <c r="V539" s="49" t="s">
        <v>91</v>
      </c>
      <c r="W539" s="56">
        <f>INDEX(Saturations!$G$2:$U$136,MATCH(LEFT(U$1,2)&amp;U539&amp;V539,Saturations!$A$2:$A$136,0),MATCH(W507,Saturations!$G$1:$U$1,0))</f>
        <v>1</v>
      </c>
      <c r="X539" s="57">
        <f>INDEX(Usage!$G$2:$V$136,MATCH(LEFT(U$1,2)&amp;U539&amp;V539,Usage!$A$2:$A$136,0),MATCH(W507,Usage!$G$1:$V$1,0))/1000000</f>
        <v>1.9398790166195806E-2</v>
      </c>
      <c r="Y539" s="36"/>
    </row>
    <row r="540" spans="1:25" ht="15" thickTop="1" thickBot="1" x14ac:dyDescent="0.3">
      <c r="A540" s="92" t="s">
        <v>7</v>
      </c>
      <c r="B540" s="92"/>
      <c r="C540" s="58"/>
      <c r="D540" s="59">
        <f>SUM(D512:D539)</f>
        <v>922.70263425983001</v>
      </c>
      <c r="E540" s="36"/>
      <c r="F540" s="92" t="s">
        <v>7</v>
      </c>
      <c r="G540" s="92"/>
      <c r="H540" s="58"/>
      <c r="I540" s="59">
        <f>SUM(I512:I539)</f>
        <v>77.794839649070866</v>
      </c>
      <c r="J540" s="36"/>
      <c r="K540" s="92" t="s">
        <v>7</v>
      </c>
      <c r="L540" s="92"/>
      <c r="M540" s="58"/>
      <c r="N540" s="59">
        <f>SUM(N512:N539)</f>
        <v>31.086973447766891</v>
      </c>
      <c r="O540" s="36"/>
      <c r="P540" s="92" t="s">
        <v>7</v>
      </c>
      <c r="Q540" s="92"/>
      <c r="R540" s="58"/>
      <c r="S540" s="59">
        <f>SUM(S512:S539)</f>
        <v>16.653332612222904</v>
      </c>
      <c r="T540" s="36"/>
      <c r="U540" s="92" t="s">
        <v>7</v>
      </c>
      <c r="V540" s="92"/>
      <c r="W540" s="58"/>
      <c r="X540" s="59">
        <f>SUM(X512:X539)</f>
        <v>0.35816073086199918</v>
      </c>
      <c r="Y540" s="36"/>
    </row>
    <row r="541" spans="1:25" ht="14.4" thickTop="1" x14ac:dyDescent="0.25">
      <c r="A541" s="43"/>
      <c r="B541" s="46"/>
      <c r="C541" s="44"/>
      <c r="D541" s="45"/>
      <c r="E541" s="36"/>
      <c r="F541" s="43"/>
      <c r="G541" s="46"/>
      <c r="H541" s="44"/>
      <c r="I541" s="45"/>
      <c r="J541" s="36"/>
      <c r="K541" s="43"/>
      <c r="L541" s="46"/>
      <c r="M541" s="44"/>
      <c r="N541" s="45"/>
      <c r="O541" s="36"/>
      <c r="P541" s="43"/>
      <c r="Q541" s="46"/>
      <c r="R541" s="44"/>
      <c r="S541" s="45"/>
      <c r="T541" s="36"/>
      <c r="U541" s="43"/>
      <c r="V541" s="46"/>
      <c r="W541" s="44"/>
      <c r="X541" s="45"/>
      <c r="Y541" s="36"/>
    </row>
    <row r="542" spans="1:25" x14ac:dyDescent="0.25">
      <c r="A542" s="43"/>
      <c r="B542" s="46"/>
      <c r="C542" s="44"/>
      <c r="D542" s="45"/>
      <c r="E542" s="36"/>
      <c r="F542" s="43"/>
      <c r="G542" s="46"/>
      <c r="H542" s="44"/>
      <c r="I542" s="45"/>
      <c r="J542" s="36"/>
      <c r="K542" s="43"/>
      <c r="L542" s="46"/>
      <c r="M542" s="44"/>
      <c r="N542" s="45"/>
      <c r="O542" s="36"/>
      <c r="P542" s="43"/>
      <c r="Q542" s="46"/>
      <c r="R542" s="44"/>
      <c r="S542" s="45"/>
      <c r="T542" s="36"/>
      <c r="U542" s="43"/>
      <c r="V542" s="46"/>
      <c r="W542" s="44"/>
      <c r="X542" s="45"/>
      <c r="Y542" s="36"/>
    </row>
    <row r="543" spans="1:25" x14ac:dyDescent="0.25">
      <c r="A543" s="43"/>
      <c r="B543" s="46"/>
      <c r="C543" s="44"/>
      <c r="D543" s="45"/>
      <c r="E543" s="36"/>
      <c r="F543" s="43"/>
      <c r="G543" s="46"/>
      <c r="H543" s="44"/>
      <c r="I543" s="45"/>
      <c r="J543" s="36"/>
      <c r="K543" s="43"/>
      <c r="L543" s="46"/>
      <c r="M543" s="44"/>
      <c r="N543" s="45"/>
      <c r="O543" s="36"/>
      <c r="P543" s="43"/>
      <c r="Q543" s="46"/>
      <c r="R543" s="44"/>
      <c r="S543" s="45"/>
      <c r="T543" s="36"/>
      <c r="U543" s="43"/>
      <c r="V543" s="46"/>
      <c r="W543" s="44"/>
      <c r="X543" s="45"/>
      <c r="Y543" s="36"/>
    </row>
    <row r="544" spans="1:25" x14ac:dyDescent="0.25">
      <c r="A544" s="43"/>
      <c r="B544" s="46"/>
      <c r="C544" s="44"/>
      <c r="D544" s="45"/>
      <c r="E544" s="36"/>
      <c r="F544" s="43"/>
      <c r="G544" s="46"/>
      <c r="H544" s="44"/>
      <c r="I544" s="45"/>
      <c r="J544" s="36"/>
      <c r="K544" s="43"/>
      <c r="L544" s="46"/>
      <c r="M544" s="44"/>
      <c r="N544" s="45"/>
      <c r="O544" s="36"/>
      <c r="P544" s="43"/>
      <c r="Q544" s="46"/>
      <c r="R544" s="44"/>
      <c r="S544" s="45"/>
      <c r="T544" s="36"/>
      <c r="U544" s="43"/>
      <c r="V544" s="46"/>
      <c r="W544" s="44"/>
      <c r="X544" s="45"/>
      <c r="Y544" s="36"/>
    </row>
    <row r="545" spans="1:25" x14ac:dyDescent="0.25">
      <c r="A545" s="43"/>
      <c r="B545" s="46"/>
      <c r="C545" s="44"/>
      <c r="D545" s="45"/>
      <c r="E545" s="36"/>
      <c r="F545" s="43"/>
      <c r="G545" s="46"/>
      <c r="H545" s="44"/>
      <c r="I545" s="45"/>
      <c r="J545" s="36"/>
      <c r="K545" s="43"/>
      <c r="L545" s="46"/>
      <c r="M545" s="44"/>
      <c r="N545" s="45"/>
      <c r="O545" s="36"/>
      <c r="P545" s="43"/>
      <c r="Q545" s="46"/>
      <c r="R545" s="44"/>
      <c r="S545" s="45"/>
      <c r="T545" s="36"/>
      <c r="U545" s="43"/>
      <c r="V545" s="46"/>
      <c r="W545" s="44"/>
      <c r="X545" s="45"/>
      <c r="Y545" s="36"/>
    </row>
    <row r="546" spans="1:25" x14ac:dyDescent="0.25">
      <c r="A546" s="43"/>
      <c r="B546" s="46"/>
      <c r="C546" s="44"/>
      <c r="D546" s="45"/>
      <c r="E546" s="36"/>
      <c r="F546" s="43"/>
      <c r="G546" s="46"/>
      <c r="H546" s="44"/>
      <c r="I546" s="45"/>
      <c r="J546" s="36"/>
      <c r="K546" s="43"/>
      <c r="L546" s="46"/>
      <c r="M546" s="44"/>
      <c r="N546" s="45"/>
      <c r="O546" s="36"/>
      <c r="P546" s="43"/>
      <c r="Q546" s="46"/>
      <c r="R546" s="44"/>
      <c r="S546" s="45"/>
      <c r="T546" s="36"/>
      <c r="U546" s="43"/>
      <c r="V546" s="46"/>
      <c r="W546" s="44"/>
      <c r="X546" s="45"/>
      <c r="Y546" s="36"/>
    </row>
    <row r="547" spans="1:25" x14ac:dyDescent="0.25">
      <c r="A547" s="43"/>
      <c r="B547" s="46"/>
      <c r="C547" s="44"/>
      <c r="D547" s="45"/>
      <c r="E547" s="36"/>
      <c r="F547" s="43"/>
      <c r="G547" s="46"/>
      <c r="H547" s="44"/>
      <c r="I547" s="45"/>
      <c r="J547" s="36"/>
      <c r="K547" s="43"/>
      <c r="L547" s="46"/>
      <c r="M547" s="44"/>
      <c r="N547" s="45"/>
      <c r="O547" s="36"/>
      <c r="P547" s="43"/>
      <c r="Q547" s="46"/>
      <c r="R547" s="44"/>
      <c r="S547" s="45"/>
      <c r="T547" s="36"/>
      <c r="U547" s="43"/>
      <c r="V547" s="46"/>
      <c r="W547" s="44"/>
      <c r="X547" s="45"/>
      <c r="Y547" s="36"/>
    </row>
    <row r="548" spans="1:25" x14ac:dyDescent="0.25">
      <c r="A548" s="43"/>
      <c r="B548" s="46"/>
      <c r="C548" s="44"/>
      <c r="D548" s="45"/>
      <c r="E548" s="36"/>
      <c r="F548" s="43"/>
      <c r="G548" s="46"/>
      <c r="H548" s="44"/>
      <c r="I548" s="45"/>
      <c r="J548" s="36"/>
      <c r="K548" s="43"/>
      <c r="L548" s="46"/>
      <c r="M548" s="44"/>
      <c r="N548" s="45"/>
      <c r="O548" s="36"/>
      <c r="P548" s="43"/>
      <c r="Q548" s="46"/>
      <c r="R548" s="44"/>
      <c r="S548" s="45"/>
      <c r="T548" s="36"/>
      <c r="U548" s="43"/>
      <c r="V548" s="46"/>
      <c r="W548" s="44"/>
      <c r="X548" s="45"/>
      <c r="Y548" s="36"/>
    </row>
    <row r="549" spans="1:25" x14ac:dyDescent="0.25">
      <c r="A549" s="43"/>
      <c r="B549" s="46"/>
      <c r="C549" s="44"/>
      <c r="D549" s="45"/>
      <c r="E549" s="36"/>
      <c r="F549" s="43"/>
      <c r="G549" s="46"/>
      <c r="H549" s="44"/>
      <c r="I549" s="45"/>
      <c r="J549" s="36"/>
      <c r="K549" s="43"/>
      <c r="L549" s="46"/>
      <c r="M549" s="44"/>
      <c r="N549" s="45"/>
      <c r="O549" s="36"/>
      <c r="P549" s="43"/>
      <c r="Q549" s="46"/>
      <c r="R549" s="44"/>
      <c r="S549" s="45"/>
      <c r="T549" s="36"/>
      <c r="U549" s="43"/>
      <c r="V549" s="46"/>
      <c r="W549" s="44"/>
      <c r="X549" s="45"/>
      <c r="Y549" s="36"/>
    </row>
    <row r="550" spans="1:25" x14ac:dyDescent="0.25">
      <c r="A550" s="43"/>
      <c r="B550" s="46"/>
      <c r="C550" s="44"/>
      <c r="D550" s="45"/>
      <c r="E550" s="36"/>
      <c r="F550" s="43"/>
      <c r="G550" s="46"/>
      <c r="H550" s="44"/>
      <c r="I550" s="45"/>
      <c r="J550" s="36"/>
      <c r="K550" s="43"/>
      <c r="L550" s="46"/>
      <c r="M550" s="44"/>
      <c r="N550" s="45"/>
      <c r="O550" s="36"/>
      <c r="P550" s="43"/>
      <c r="Q550" s="46"/>
      <c r="R550" s="44"/>
      <c r="S550" s="45"/>
      <c r="T550" s="36"/>
      <c r="U550" s="43"/>
      <c r="V550" s="46"/>
      <c r="W550" s="44"/>
      <c r="X550" s="45"/>
      <c r="Y550" s="36"/>
    </row>
    <row r="551" spans="1:25" x14ac:dyDescent="0.25">
      <c r="A551" s="43"/>
      <c r="B551" s="46"/>
      <c r="C551" s="44"/>
      <c r="D551" s="45"/>
      <c r="E551" s="36"/>
      <c r="F551" s="43"/>
      <c r="G551" s="46"/>
      <c r="H551" s="44"/>
      <c r="I551" s="45"/>
      <c r="J551" s="36"/>
      <c r="K551" s="43"/>
      <c r="L551" s="46"/>
      <c r="M551" s="44"/>
      <c r="N551" s="45"/>
      <c r="O551" s="36"/>
      <c r="P551" s="43"/>
      <c r="Q551" s="46"/>
      <c r="R551" s="44"/>
      <c r="S551" s="45"/>
      <c r="T551" s="36"/>
      <c r="U551" s="43"/>
      <c r="V551" s="46"/>
      <c r="W551" s="44"/>
      <c r="X551" s="45"/>
      <c r="Y551" s="36"/>
    </row>
    <row r="552" spans="1:25" x14ac:dyDescent="0.25">
      <c r="A552" s="43"/>
      <c r="B552" s="46"/>
      <c r="C552" s="44"/>
      <c r="D552" s="45"/>
      <c r="E552" s="36"/>
      <c r="F552" s="43"/>
      <c r="G552" s="46"/>
      <c r="H552" s="44"/>
      <c r="I552" s="45"/>
      <c r="J552" s="36"/>
      <c r="K552" s="43"/>
      <c r="L552" s="46"/>
      <c r="M552" s="44"/>
      <c r="N552" s="45"/>
      <c r="O552" s="36"/>
      <c r="P552" s="43"/>
      <c r="Q552" s="46"/>
      <c r="R552" s="44"/>
      <c r="S552" s="45"/>
      <c r="T552" s="36"/>
      <c r="U552" s="43"/>
      <c r="V552" s="46"/>
      <c r="W552" s="44"/>
      <c r="X552" s="45"/>
      <c r="Y552" s="36"/>
    </row>
    <row r="553" spans="1:25" x14ac:dyDescent="0.25">
      <c r="A553" s="43"/>
      <c r="B553" s="46"/>
      <c r="C553" s="44"/>
      <c r="D553" s="45"/>
      <c r="E553" s="36"/>
      <c r="F553" s="43"/>
      <c r="G553" s="46"/>
      <c r="H553" s="44"/>
      <c r="I553" s="45"/>
      <c r="J553" s="36"/>
      <c r="K553" s="43"/>
      <c r="L553" s="46"/>
      <c r="M553" s="44"/>
      <c r="N553" s="45"/>
      <c r="O553" s="36"/>
      <c r="P553" s="43"/>
      <c r="Q553" s="46"/>
      <c r="R553" s="44"/>
      <c r="S553" s="45"/>
      <c r="T553" s="36"/>
      <c r="U553" s="43"/>
      <c r="V553" s="46"/>
      <c r="W553" s="44"/>
      <c r="X553" s="45"/>
      <c r="Y553" s="36"/>
    </row>
    <row r="554" spans="1:25" x14ac:dyDescent="0.25">
      <c r="A554" s="43"/>
      <c r="B554" s="46"/>
      <c r="C554" s="44"/>
      <c r="D554" s="45"/>
      <c r="E554" s="36"/>
      <c r="F554" s="43"/>
      <c r="G554" s="46"/>
      <c r="H554" s="44"/>
      <c r="I554" s="45"/>
      <c r="J554" s="36"/>
      <c r="K554" s="43"/>
      <c r="L554" s="46"/>
      <c r="M554" s="44"/>
      <c r="N554" s="45"/>
      <c r="O554" s="36"/>
      <c r="P554" s="43"/>
      <c r="Q554" s="46"/>
      <c r="R554" s="44"/>
      <c r="S554" s="45"/>
      <c r="T554" s="36"/>
      <c r="U554" s="43"/>
      <c r="V554" s="46"/>
      <c r="W554" s="44"/>
      <c r="X554" s="45"/>
      <c r="Y554" s="36"/>
    </row>
    <row r="555" spans="1:25" x14ac:dyDescent="0.25">
      <c r="A555" s="43"/>
      <c r="B555" s="46"/>
      <c r="C555" s="44"/>
      <c r="D555" s="45"/>
      <c r="E555" s="36"/>
      <c r="F555" s="43"/>
      <c r="G555" s="46"/>
      <c r="H555" s="44"/>
      <c r="I555" s="45"/>
      <c r="J555" s="36"/>
      <c r="K555" s="43"/>
      <c r="L555" s="46"/>
      <c r="M555" s="44"/>
      <c r="N555" s="45"/>
      <c r="O555" s="36"/>
      <c r="P555" s="43"/>
      <c r="Q555" s="46"/>
      <c r="R555" s="44"/>
      <c r="S555" s="45"/>
      <c r="T555" s="36"/>
      <c r="U555" s="43"/>
      <c r="V555" s="46"/>
      <c r="W555" s="44"/>
      <c r="X555" s="45"/>
      <c r="Y555" s="36"/>
    </row>
    <row r="556" spans="1:25" x14ac:dyDescent="0.25">
      <c r="A556" s="43"/>
      <c r="B556" s="46"/>
      <c r="C556" s="44"/>
      <c r="D556" s="45"/>
      <c r="E556" s="36"/>
      <c r="F556" s="43"/>
      <c r="G556" s="46"/>
      <c r="H556" s="44"/>
      <c r="I556" s="45"/>
      <c r="J556" s="36"/>
      <c r="K556" s="43"/>
      <c r="L556" s="46"/>
      <c r="M556" s="44"/>
      <c r="N556" s="45"/>
      <c r="O556" s="36"/>
      <c r="P556" s="43"/>
      <c r="Q556" s="46"/>
      <c r="R556" s="44"/>
      <c r="S556" s="45"/>
      <c r="T556" s="36"/>
      <c r="U556" s="43"/>
      <c r="V556" s="46"/>
      <c r="W556" s="44"/>
      <c r="X556" s="45"/>
      <c r="Y556" s="36"/>
    </row>
    <row r="557" spans="1:25" x14ac:dyDescent="0.25">
      <c r="A557" s="43"/>
      <c r="B557" s="46"/>
      <c r="C557" s="44"/>
      <c r="D557" s="45"/>
      <c r="E557" s="36"/>
      <c r="F557" s="43"/>
      <c r="G557" s="46"/>
      <c r="H557" s="44"/>
      <c r="I557" s="45"/>
      <c r="J557" s="36"/>
      <c r="K557" s="43"/>
      <c r="L557" s="46"/>
      <c r="M557" s="44"/>
      <c r="N557" s="45"/>
      <c r="O557" s="36"/>
      <c r="P557" s="43"/>
      <c r="Q557" s="46"/>
      <c r="R557" s="44"/>
      <c r="S557" s="45"/>
      <c r="T557" s="36"/>
      <c r="U557" s="43"/>
      <c r="V557" s="46"/>
      <c r="W557" s="44"/>
      <c r="X557" s="45"/>
      <c r="Y557" s="36"/>
    </row>
    <row r="558" spans="1:25" x14ac:dyDescent="0.25">
      <c r="A558" s="43"/>
      <c r="B558" s="46"/>
      <c r="C558" s="44"/>
      <c r="D558" s="45"/>
      <c r="E558" s="36"/>
      <c r="F558" s="43"/>
      <c r="G558" s="46"/>
      <c r="H558" s="44"/>
      <c r="I558" s="45"/>
      <c r="J558" s="36"/>
      <c r="K558" s="43"/>
      <c r="L558" s="46"/>
      <c r="M558" s="44"/>
      <c r="N558" s="45"/>
      <c r="O558" s="36"/>
      <c r="P558" s="43"/>
      <c r="Q558" s="46"/>
      <c r="R558" s="44"/>
      <c r="S558" s="45"/>
      <c r="T558" s="36"/>
      <c r="U558" s="43"/>
      <c r="V558" s="46"/>
      <c r="W558" s="44"/>
      <c r="X558" s="45"/>
      <c r="Y558" s="36"/>
    </row>
    <row r="559" spans="1:25" x14ac:dyDescent="0.25">
      <c r="A559" s="43"/>
      <c r="B559" s="46"/>
      <c r="C559" s="44"/>
      <c r="D559" s="45"/>
      <c r="E559" s="36"/>
      <c r="F559" s="43"/>
      <c r="G559" s="46"/>
      <c r="H559" s="44"/>
      <c r="I559" s="45"/>
      <c r="J559" s="36"/>
      <c r="K559" s="43"/>
      <c r="L559" s="46"/>
      <c r="M559" s="44"/>
      <c r="N559" s="45"/>
      <c r="O559" s="36"/>
      <c r="P559" s="43"/>
      <c r="Q559" s="46"/>
      <c r="R559" s="44"/>
      <c r="S559" s="45"/>
      <c r="T559" s="36"/>
      <c r="U559" s="43"/>
      <c r="V559" s="46"/>
      <c r="W559" s="44"/>
      <c r="X559" s="45"/>
      <c r="Y559" s="36"/>
    </row>
    <row r="560" spans="1:25" x14ac:dyDescent="0.25">
      <c r="A560" s="43"/>
      <c r="B560" s="46"/>
      <c r="C560" s="44"/>
      <c r="D560" s="45"/>
      <c r="E560" s="36"/>
      <c r="F560" s="43"/>
      <c r="G560" s="46"/>
      <c r="H560" s="44"/>
      <c r="I560" s="45"/>
      <c r="J560" s="36"/>
      <c r="K560" s="43"/>
      <c r="L560" s="46"/>
      <c r="M560" s="44"/>
      <c r="N560" s="45"/>
      <c r="O560" s="36"/>
      <c r="P560" s="43"/>
      <c r="Q560" s="46"/>
      <c r="R560" s="44"/>
      <c r="S560" s="45"/>
      <c r="T560" s="36"/>
      <c r="U560" s="43"/>
      <c r="V560" s="46"/>
      <c r="W560" s="44"/>
      <c r="X560" s="45"/>
      <c r="Y560" s="36"/>
    </row>
    <row r="561" spans="1:25" x14ac:dyDescent="0.25">
      <c r="A561" s="43"/>
      <c r="B561" s="46"/>
      <c r="C561" s="44"/>
      <c r="D561" s="45"/>
      <c r="E561" s="36"/>
      <c r="F561" s="43"/>
      <c r="G561" s="46"/>
      <c r="H561" s="44"/>
      <c r="I561" s="45"/>
      <c r="J561" s="36"/>
      <c r="K561" s="43"/>
      <c r="L561" s="46"/>
      <c r="M561" s="44"/>
      <c r="N561" s="45"/>
      <c r="O561" s="36"/>
      <c r="P561" s="43"/>
      <c r="Q561" s="46"/>
      <c r="R561" s="44"/>
      <c r="S561" s="45"/>
      <c r="T561" s="36"/>
      <c r="U561" s="43"/>
      <c r="V561" s="46"/>
      <c r="W561" s="44"/>
      <c r="X561" s="45"/>
      <c r="Y561" s="36"/>
    </row>
    <row r="562" spans="1:25" x14ac:dyDescent="0.25">
      <c r="A562" s="43"/>
      <c r="B562" s="43"/>
      <c r="C562" s="44"/>
      <c r="D562" s="45"/>
      <c r="E562" s="36"/>
      <c r="F562" s="43"/>
      <c r="G562" s="43"/>
      <c r="H562" s="44"/>
      <c r="I562" s="45"/>
      <c r="J562" s="36"/>
      <c r="K562" s="43"/>
      <c r="L562" s="43"/>
      <c r="M562" s="44"/>
      <c r="N562" s="45"/>
      <c r="O562" s="36"/>
      <c r="P562" s="43"/>
      <c r="Q562" s="43"/>
      <c r="R562" s="44"/>
      <c r="S562" s="45"/>
      <c r="T562" s="36"/>
      <c r="U562" s="43"/>
      <c r="V562" s="43"/>
      <c r="W562" s="44"/>
      <c r="X562" s="45"/>
      <c r="Y562" s="36"/>
    </row>
    <row r="563" spans="1:25" x14ac:dyDescent="0.25">
      <c r="A563" s="43"/>
      <c r="B563" s="43"/>
      <c r="C563" s="44"/>
      <c r="D563" s="45"/>
      <c r="E563" s="36"/>
      <c r="F563" s="43"/>
      <c r="G563" s="43"/>
      <c r="H563" s="44"/>
      <c r="I563" s="45"/>
      <c r="J563" s="36"/>
      <c r="K563" s="43"/>
      <c r="L563" s="43"/>
      <c r="M563" s="44"/>
      <c r="N563" s="45"/>
      <c r="O563" s="36"/>
      <c r="P563" s="43"/>
      <c r="Q563" s="43"/>
      <c r="R563" s="44"/>
      <c r="S563" s="45"/>
      <c r="T563" s="36"/>
      <c r="U563" s="43"/>
      <c r="V563" s="43"/>
      <c r="W563" s="44"/>
      <c r="X563" s="45"/>
      <c r="Y563" s="36"/>
    </row>
    <row r="564" spans="1:25" x14ac:dyDescent="0.25">
      <c r="A564" s="43"/>
      <c r="B564" s="43"/>
      <c r="C564" s="44"/>
      <c r="D564" s="45"/>
      <c r="E564" s="36"/>
      <c r="F564" s="43"/>
      <c r="G564" s="43"/>
      <c r="H564" s="44"/>
      <c r="I564" s="45"/>
      <c r="J564" s="36"/>
      <c r="K564" s="43"/>
      <c r="L564" s="43"/>
      <c r="M564" s="44"/>
      <c r="N564" s="45"/>
      <c r="O564" s="36"/>
      <c r="P564" s="43"/>
      <c r="Q564" s="43"/>
      <c r="R564" s="44"/>
      <c r="S564" s="45"/>
      <c r="T564" s="36"/>
      <c r="U564" s="43"/>
      <c r="V564" s="43"/>
      <c r="W564" s="44"/>
      <c r="X564" s="45"/>
      <c r="Y564" s="36"/>
    </row>
    <row r="565" spans="1:25" x14ac:dyDescent="0.25">
      <c r="A565" s="43"/>
      <c r="B565" s="43"/>
      <c r="C565" s="44"/>
      <c r="D565" s="45"/>
      <c r="E565" s="36"/>
      <c r="F565" s="43"/>
      <c r="G565" s="43"/>
      <c r="H565" s="44"/>
      <c r="I565" s="45"/>
      <c r="J565" s="36"/>
      <c r="K565" s="43"/>
      <c r="L565" s="43"/>
      <c r="M565" s="44"/>
      <c r="N565" s="45"/>
      <c r="O565" s="36"/>
      <c r="P565" s="43"/>
      <c r="Q565" s="43"/>
      <c r="R565" s="44"/>
      <c r="S565" s="45"/>
      <c r="T565" s="36"/>
      <c r="U565" s="43"/>
      <c r="V565" s="43"/>
      <c r="W565" s="44"/>
      <c r="X565" s="45"/>
      <c r="Y565" s="36"/>
    </row>
    <row r="566" spans="1:25" x14ac:dyDescent="0.25">
      <c r="A566" s="43"/>
      <c r="B566" s="43"/>
      <c r="C566" s="44"/>
      <c r="D566" s="45"/>
      <c r="E566" s="36"/>
      <c r="F566" s="43"/>
      <c r="G566" s="43"/>
      <c r="H566" s="44"/>
      <c r="I566" s="45"/>
      <c r="J566" s="36"/>
      <c r="K566" s="43"/>
      <c r="L566" s="43"/>
      <c r="M566" s="44"/>
      <c r="N566" s="45"/>
      <c r="O566" s="36"/>
      <c r="P566" s="43"/>
      <c r="Q566" s="43"/>
      <c r="R566" s="44"/>
      <c r="S566" s="45"/>
      <c r="T566" s="36"/>
      <c r="U566" s="43"/>
      <c r="V566" s="43"/>
      <c r="W566" s="44"/>
      <c r="X566" s="45"/>
      <c r="Y566" s="36"/>
    </row>
    <row r="567" spans="1:25" x14ac:dyDescent="0.25">
      <c r="A567" s="43"/>
      <c r="B567" s="43"/>
      <c r="C567" s="44"/>
      <c r="D567" s="45"/>
      <c r="E567" s="36"/>
      <c r="F567" s="43"/>
      <c r="G567" s="43"/>
      <c r="H567" s="44"/>
      <c r="I567" s="45"/>
      <c r="J567" s="36"/>
      <c r="K567" s="43"/>
      <c r="L567" s="43"/>
      <c r="M567" s="44"/>
      <c r="N567" s="45"/>
      <c r="O567" s="36"/>
      <c r="P567" s="43"/>
      <c r="Q567" s="43"/>
      <c r="R567" s="44"/>
      <c r="S567" s="45"/>
      <c r="T567" s="36"/>
      <c r="U567" s="43"/>
      <c r="V567" s="43"/>
      <c r="W567" s="44"/>
      <c r="X567" s="45"/>
      <c r="Y567" s="36"/>
    </row>
    <row r="568" spans="1:25" x14ac:dyDescent="0.25">
      <c r="A568" s="43"/>
      <c r="B568" s="43"/>
      <c r="C568" s="44"/>
      <c r="D568" s="45"/>
      <c r="E568" s="36"/>
      <c r="F568" s="43"/>
      <c r="G568" s="43"/>
      <c r="H568" s="44"/>
      <c r="I568" s="45"/>
      <c r="J568" s="36"/>
      <c r="K568" s="43"/>
      <c r="L568" s="43"/>
      <c r="M568" s="44"/>
      <c r="N568" s="45"/>
      <c r="O568" s="36"/>
      <c r="P568" s="43"/>
      <c r="Q568" s="43"/>
      <c r="R568" s="44"/>
      <c r="S568" s="45"/>
      <c r="T568" s="36"/>
      <c r="U568" s="43"/>
      <c r="V568" s="43"/>
      <c r="W568" s="44"/>
      <c r="X568" s="45"/>
      <c r="Y568" s="36"/>
    </row>
    <row r="569" spans="1:25" x14ac:dyDescent="0.25">
      <c r="A569" s="43"/>
      <c r="B569" s="43"/>
      <c r="C569" s="44"/>
      <c r="D569" s="45"/>
      <c r="E569" s="36"/>
      <c r="F569" s="43"/>
      <c r="G569" s="43"/>
      <c r="H569" s="44"/>
      <c r="I569" s="45"/>
      <c r="J569" s="36"/>
      <c r="K569" s="43"/>
      <c r="L569" s="43"/>
      <c r="M569" s="44"/>
      <c r="N569" s="45"/>
      <c r="O569" s="36"/>
      <c r="P569" s="43"/>
      <c r="Q569" s="43"/>
      <c r="R569" s="44"/>
      <c r="S569" s="45"/>
      <c r="T569" s="36"/>
      <c r="U569" s="43"/>
      <c r="V569" s="43"/>
      <c r="W569" s="44"/>
      <c r="X569" s="45"/>
      <c r="Y569" s="36"/>
    </row>
    <row r="570" spans="1:25" x14ac:dyDescent="0.25">
      <c r="A570" s="43"/>
      <c r="B570" s="43"/>
      <c r="C570" s="44"/>
      <c r="D570" s="45"/>
      <c r="E570" s="36"/>
      <c r="F570" s="43"/>
      <c r="G570" s="43"/>
      <c r="H570" s="44"/>
      <c r="I570" s="45"/>
      <c r="J570" s="36"/>
      <c r="K570" s="43"/>
      <c r="L570" s="43"/>
      <c r="M570" s="44"/>
      <c r="N570" s="45"/>
      <c r="O570" s="36"/>
      <c r="P570" s="43"/>
      <c r="Q570" s="43"/>
      <c r="R570" s="44"/>
      <c r="S570" s="45"/>
      <c r="T570" s="36"/>
      <c r="U570" s="43"/>
      <c r="V570" s="43"/>
      <c r="W570" s="44"/>
      <c r="X570" s="45"/>
      <c r="Y570" s="36"/>
    </row>
    <row r="571" spans="1:25" x14ac:dyDescent="0.25">
      <c r="A571" s="43"/>
      <c r="B571" s="43"/>
      <c r="C571" s="44"/>
      <c r="D571" s="45"/>
      <c r="E571" s="36"/>
      <c r="F571" s="43"/>
      <c r="G571" s="43"/>
      <c r="H571" s="44"/>
      <c r="I571" s="45"/>
      <c r="J571" s="36"/>
      <c r="K571" s="43"/>
      <c r="L571" s="43"/>
      <c r="M571" s="44"/>
      <c r="N571" s="45"/>
      <c r="O571" s="36"/>
      <c r="P571" s="43"/>
      <c r="Q571" s="43"/>
      <c r="R571" s="44"/>
      <c r="S571" s="45"/>
      <c r="T571" s="36"/>
      <c r="U571" s="43"/>
      <c r="V571" s="43"/>
      <c r="W571" s="44"/>
      <c r="X571" s="45"/>
      <c r="Y571" s="36"/>
    </row>
    <row r="572" spans="1:25" x14ac:dyDescent="0.25">
      <c r="A572" s="43"/>
      <c r="B572" s="43"/>
      <c r="C572" s="44"/>
      <c r="D572" s="45"/>
      <c r="E572" s="36"/>
      <c r="F572" s="43"/>
      <c r="G572" s="43"/>
      <c r="H572" s="44"/>
      <c r="I572" s="45"/>
      <c r="J572" s="36"/>
      <c r="K572" s="43"/>
      <c r="L572" s="43"/>
      <c r="M572" s="44"/>
      <c r="N572" s="45"/>
      <c r="O572" s="36"/>
      <c r="P572" s="43"/>
      <c r="Q572" s="43"/>
      <c r="R572" s="44"/>
      <c r="S572" s="45"/>
      <c r="T572" s="36"/>
      <c r="U572" s="43"/>
      <c r="V572" s="43"/>
      <c r="W572" s="44"/>
      <c r="X572" s="45"/>
      <c r="Y572" s="36"/>
    </row>
    <row r="573" spans="1:25" ht="14.4" thickBot="1" x14ac:dyDescent="0.3">
      <c r="A573" s="43"/>
      <c r="C573" s="44"/>
      <c r="D573" s="45"/>
      <c r="E573" s="36"/>
      <c r="F573" s="43"/>
      <c r="H573" s="44"/>
      <c r="I573" s="45"/>
      <c r="J573" s="36"/>
      <c r="K573" s="43"/>
      <c r="M573" s="44"/>
      <c r="N573" s="45"/>
      <c r="O573" s="36"/>
      <c r="P573" s="43"/>
      <c r="R573" s="44"/>
      <c r="S573" s="45"/>
      <c r="T573" s="36"/>
      <c r="U573" s="43"/>
      <c r="W573" s="44"/>
      <c r="X573" s="45"/>
      <c r="Y573" s="36"/>
    </row>
    <row r="574" spans="1:25" ht="15" thickTop="1" thickBot="1" x14ac:dyDescent="0.3">
      <c r="A574" s="47"/>
      <c r="B574" s="47"/>
      <c r="C574" s="47"/>
      <c r="D574" s="48"/>
      <c r="E574" s="36"/>
      <c r="F574" s="47"/>
      <c r="G574" s="47"/>
      <c r="H574" s="47"/>
      <c r="I574" s="48"/>
      <c r="J574" s="36"/>
      <c r="K574" s="47"/>
      <c r="L574" s="47"/>
      <c r="M574" s="47"/>
      <c r="N574" s="48"/>
      <c r="O574" s="36"/>
      <c r="P574" s="47"/>
      <c r="Q574" s="47"/>
      <c r="R574" s="47"/>
      <c r="S574" s="48"/>
      <c r="T574" s="36"/>
      <c r="U574" s="47"/>
      <c r="V574" s="47"/>
      <c r="W574" s="47"/>
      <c r="X574" s="48"/>
      <c r="Y574" s="36"/>
    </row>
    <row r="575" spans="1:25" ht="14.4" thickTop="1" x14ac:dyDescent="0.25">
      <c r="E575" s="36"/>
      <c r="J575" s="36"/>
      <c r="O575" s="36"/>
      <c r="T575" s="36"/>
      <c r="Y575" s="36"/>
    </row>
    <row r="576" spans="1:25" ht="15.6" thickBot="1" x14ac:dyDescent="0.3">
      <c r="A576" s="80"/>
      <c r="B576" s="80"/>
      <c r="C576" s="80"/>
      <c r="D576" s="80"/>
      <c r="E576" s="36"/>
      <c r="F576" s="80"/>
      <c r="G576" s="80"/>
      <c r="H576" s="80"/>
      <c r="I576" s="80"/>
      <c r="J576" s="36"/>
      <c r="K576" s="80"/>
      <c r="L576" s="80"/>
      <c r="M576" s="80"/>
      <c r="N576" s="80"/>
      <c r="O576" s="36"/>
      <c r="P576" s="80"/>
      <c r="Q576" s="80"/>
      <c r="R576" s="80"/>
      <c r="S576" s="80"/>
      <c r="T576" s="36"/>
      <c r="U576" s="80"/>
      <c r="V576" s="80"/>
      <c r="W576" s="80"/>
      <c r="X576" s="80"/>
      <c r="Y576" s="36"/>
    </row>
    <row r="577" spans="1:25" ht="14.4" thickTop="1" x14ac:dyDescent="0.25">
      <c r="A577" s="3"/>
      <c r="B577" s="37"/>
      <c r="C577" s="38"/>
      <c r="D577" s="3"/>
      <c r="E577" s="36"/>
      <c r="F577" s="3"/>
      <c r="G577" s="37"/>
      <c r="H577" s="38"/>
      <c r="I577" s="3"/>
      <c r="J577" s="36"/>
      <c r="K577" s="3"/>
      <c r="L577" s="37"/>
      <c r="M577" s="38"/>
      <c r="N577" s="3"/>
      <c r="O577" s="36"/>
      <c r="P577" s="3"/>
      <c r="Q577" s="37"/>
      <c r="R577" s="38"/>
      <c r="S577" s="3"/>
      <c r="T577" s="36"/>
      <c r="U577" s="3"/>
      <c r="V577" s="37"/>
      <c r="W577" s="38"/>
      <c r="X577" s="3"/>
      <c r="Y577" s="36"/>
    </row>
    <row r="578" spans="1:25" x14ac:dyDescent="0.25">
      <c r="A578" s="3"/>
      <c r="B578" s="39"/>
      <c r="C578" s="38"/>
      <c r="D578" s="3"/>
      <c r="E578" s="36"/>
      <c r="F578" s="3"/>
      <c r="G578" s="39"/>
      <c r="H578" s="38"/>
      <c r="I578" s="3"/>
      <c r="J578" s="36"/>
      <c r="K578" s="3"/>
      <c r="L578" s="39"/>
      <c r="M578" s="38"/>
      <c r="N578" s="3"/>
      <c r="O578" s="36"/>
      <c r="P578" s="3"/>
      <c r="Q578" s="39"/>
      <c r="R578" s="38"/>
      <c r="S578" s="3"/>
      <c r="T578" s="36"/>
      <c r="U578" s="3"/>
      <c r="V578" s="39"/>
      <c r="W578" s="38"/>
      <c r="X578" s="3"/>
      <c r="Y578" s="36"/>
    </row>
    <row r="579" spans="1:25" x14ac:dyDescent="0.25">
      <c r="A579" s="3"/>
      <c r="B579" s="37"/>
      <c r="C579" s="38"/>
      <c r="D579" s="3"/>
      <c r="E579" s="36"/>
      <c r="F579" s="3"/>
      <c r="G579" s="37"/>
      <c r="H579" s="38"/>
      <c r="I579" s="3"/>
      <c r="J579" s="36"/>
      <c r="K579" s="3"/>
      <c r="L579" s="37"/>
      <c r="M579" s="38"/>
      <c r="N579" s="3"/>
      <c r="O579" s="36"/>
      <c r="P579" s="3"/>
      <c r="Q579" s="37"/>
      <c r="R579" s="38"/>
      <c r="S579" s="3"/>
      <c r="T579" s="36"/>
      <c r="U579" s="3"/>
      <c r="V579" s="37"/>
      <c r="W579" s="38"/>
      <c r="X579" s="3"/>
      <c r="Y579" s="36"/>
    </row>
    <row r="580" spans="1:25" x14ac:dyDescent="0.25">
      <c r="A580" s="3"/>
      <c r="B580" s="39"/>
      <c r="C580" s="40"/>
      <c r="D580" s="3"/>
      <c r="E580" s="36"/>
      <c r="F580" s="3"/>
      <c r="G580" s="39"/>
      <c r="H580" s="40"/>
      <c r="I580" s="3"/>
      <c r="J580" s="36"/>
      <c r="K580" s="3"/>
      <c r="L580" s="39"/>
      <c r="M580" s="40"/>
      <c r="N580" s="3"/>
      <c r="O580" s="36"/>
      <c r="P580" s="3"/>
      <c r="Q580" s="39"/>
      <c r="R580" s="40"/>
      <c r="S580" s="3"/>
      <c r="T580" s="36"/>
      <c r="U580" s="3"/>
      <c r="V580" s="39"/>
      <c r="W580" s="40"/>
      <c r="X580" s="3"/>
      <c r="Y580" s="36"/>
    </row>
    <row r="581" spans="1:25" ht="15.45" customHeight="1" thickBot="1" x14ac:dyDescent="0.3">
      <c r="A581" s="93"/>
      <c r="B581" s="93"/>
      <c r="C581" s="93"/>
      <c r="D581" s="93"/>
      <c r="E581" s="36"/>
      <c r="F581" s="93"/>
      <c r="G581" s="93"/>
      <c r="H581" s="93"/>
      <c r="I581" s="93"/>
      <c r="J581" s="36"/>
      <c r="K581" s="93"/>
      <c r="L581" s="93"/>
      <c r="M581" s="93"/>
      <c r="N581" s="93"/>
      <c r="O581" s="36"/>
      <c r="P581" s="93"/>
      <c r="Q581" s="93"/>
      <c r="R581" s="93"/>
      <c r="S581" s="93"/>
      <c r="T581" s="36"/>
      <c r="U581" s="93"/>
      <c r="V581" s="93"/>
      <c r="W581" s="93"/>
      <c r="X581" s="93"/>
      <c r="Y581" s="36"/>
    </row>
    <row r="582" spans="1:25" ht="14.4" thickTop="1" x14ac:dyDescent="0.25">
      <c r="A582" s="82"/>
      <c r="B582" s="83"/>
      <c r="C582" s="83"/>
      <c r="D582" s="41"/>
      <c r="E582" s="36"/>
      <c r="F582" s="82"/>
      <c r="G582" s="83"/>
      <c r="H582" s="83"/>
      <c r="I582" s="41"/>
      <c r="J582" s="36"/>
      <c r="K582" s="82"/>
      <c r="L582" s="83"/>
      <c r="M582" s="83"/>
      <c r="N582" s="41"/>
      <c r="O582" s="36"/>
      <c r="P582" s="82"/>
      <c r="Q582" s="83"/>
      <c r="R582" s="83"/>
      <c r="S582" s="41"/>
      <c r="T582" s="36"/>
      <c r="U582" s="82"/>
      <c r="V582" s="83"/>
      <c r="W582" s="83"/>
      <c r="X582" s="41"/>
      <c r="Y582" s="36"/>
    </row>
    <row r="583" spans="1:25" ht="14.4" thickBot="1" x14ac:dyDescent="0.3">
      <c r="A583" s="81"/>
      <c r="B583" s="84"/>
      <c r="C583" s="84"/>
      <c r="D583" s="42"/>
      <c r="E583" s="36"/>
      <c r="F583" s="81"/>
      <c r="G583" s="84"/>
      <c r="H583" s="84"/>
      <c r="I583" s="42"/>
      <c r="J583" s="36"/>
      <c r="K583" s="81"/>
      <c r="L583" s="84"/>
      <c r="M583" s="84"/>
      <c r="N583" s="42"/>
      <c r="O583" s="36"/>
      <c r="P583" s="81"/>
      <c r="Q583" s="84"/>
      <c r="R583" s="84"/>
      <c r="S583" s="42"/>
      <c r="T583" s="36"/>
      <c r="U583" s="81"/>
      <c r="V583" s="84"/>
      <c r="W583" s="84"/>
      <c r="X583" s="42"/>
      <c r="Y583" s="36"/>
    </row>
    <row r="584" spans="1:25" ht="14.4" thickTop="1" x14ac:dyDescent="0.25">
      <c r="A584" s="43"/>
      <c r="C584" s="44"/>
      <c r="D584" s="45"/>
      <c r="E584" s="36"/>
      <c r="F584" s="43"/>
      <c r="H584" s="44"/>
      <c r="I584" s="45"/>
      <c r="J584" s="36"/>
      <c r="K584" s="43"/>
      <c r="M584" s="44"/>
      <c r="N584" s="45"/>
      <c r="O584" s="36"/>
      <c r="P584" s="43"/>
      <c r="R584" s="44"/>
      <c r="S584" s="45"/>
      <c r="T584" s="36"/>
      <c r="U584" s="43"/>
      <c r="W584" s="44"/>
      <c r="X584" s="45"/>
      <c r="Y584" s="36"/>
    </row>
    <row r="585" spans="1:25" x14ac:dyDescent="0.25">
      <c r="A585" s="43"/>
      <c r="C585" s="44"/>
      <c r="D585" s="45"/>
      <c r="E585" s="36"/>
      <c r="F585" s="43"/>
      <c r="H585" s="44"/>
      <c r="I585" s="45"/>
      <c r="J585" s="36"/>
      <c r="K585" s="43"/>
      <c r="M585" s="44"/>
      <c r="N585" s="45"/>
      <c r="O585" s="36"/>
      <c r="P585" s="43"/>
      <c r="R585" s="44"/>
      <c r="S585" s="45"/>
      <c r="T585" s="36"/>
      <c r="U585" s="43"/>
      <c r="W585" s="44"/>
      <c r="X585" s="45"/>
      <c r="Y585" s="36"/>
    </row>
    <row r="586" spans="1:25" x14ac:dyDescent="0.25">
      <c r="A586" s="43"/>
      <c r="C586" s="44"/>
      <c r="D586" s="45"/>
      <c r="E586" s="36"/>
      <c r="F586" s="43"/>
      <c r="H586" s="44"/>
      <c r="I586" s="45"/>
      <c r="J586" s="36"/>
      <c r="K586" s="43"/>
      <c r="M586" s="44"/>
      <c r="N586" s="45"/>
      <c r="O586" s="36"/>
      <c r="P586" s="43"/>
      <c r="R586" s="44"/>
      <c r="S586" s="45"/>
      <c r="T586" s="36"/>
      <c r="U586" s="43"/>
      <c r="W586" s="44"/>
      <c r="X586" s="45"/>
      <c r="Y586" s="36"/>
    </row>
    <row r="587" spans="1:25" x14ac:dyDescent="0.25">
      <c r="A587" s="43"/>
      <c r="B587" s="46"/>
      <c r="C587" s="44"/>
      <c r="D587" s="45"/>
      <c r="E587" s="36"/>
      <c r="F587" s="43"/>
      <c r="G587" s="46"/>
      <c r="H587" s="44"/>
      <c r="I587" s="45"/>
      <c r="J587" s="36"/>
      <c r="K587" s="43"/>
      <c r="L587" s="46"/>
      <c r="M587" s="44"/>
      <c r="N587" s="45"/>
      <c r="O587" s="36"/>
      <c r="P587" s="43"/>
      <c r="Q587" s="46"/>
      <c r="R587" s="44"/>
      <c r="S587" s="45"/>
      <c r="T587" s="36"/>
      <c r="U587" s="43"/>
      <c r="V587" s="46"/>
      <c r="W587" s="44"/>
      <c r="X587" s="45"/>
      <c r="Y587" s="36"/>
    </row>
    <row r="588" spans="1:25" x14ac:dyDescent="0.25">
      <c r="A588" s="43"/>
      <c r="B588" s="46"/>
      <c r="C588" s="44"/>
      <c r="D588" s="45"/>
      <c r="E588" s="36"/>
      <c r="F588" s="43"/>
      <c r="G588" s="46"/>
      <c r="H588" s="44"/>
      <c r="I588" s="45"/>
      <c r="J588" s="36"/>
      <c r="K588" s="43"/>
      <c r="L588" s="46"/>
      <c r="M588" s="44"/>
      <c r="N588" s="45"/>
      <c r="O588" s="36"/>
      <c r="P588" s="43"/>
      <c r="Q588" s="46"/>
      <c r="R588" s="44"/>
      <c r="S588" s="45"/>
      <c r="T588" s="36"/>
      <c r="U588" s="43"/>
      <c r="V588" s="46"/>
      <c r="W588" s="44"/>
      <c r="X588" s="45"/>
      <c r="Y588" s="36"/>
    </row>
    <row r="589" spans="1:25" x14ac:dyDescent="0.25">
      <c r="A589" s="43"/>
      <c r="B589" s="46"/>
      <c r="C589" s="44"/>
      <c r="D589" s="45"/>
      <c r="E589" s="36"/>
      <c r="F589" s="43"/>
      <c r="G589" s="46"/>
      <c r="H589" s="44"/>
      <c r="I589" s="45"/>
      <c r="J589" s="36"/>
      <c r="K589" s="43"/>
      <c r="L589" s="46"/>
      <c r="M589" s="44"/>
      <c r="N589" s="45"/>
      <c r="O589" s="36"/>
      <c r="P589" s="43"/>
      <c r="Q589" s="46"/>
      <c r="R589" s="44"/>
      <c r="S589" s="45"/>
      <c r="T589" s="36"/>
      <c r="U589" s="43"/>
      <c r="V589" s="46"/>
      <c r="W589" s="44"/>
      <c r="X589" s="45"/>
      <c r="Y589" s="36"/>
    </row>
    <row r="590" spans="1:25" x14ac:dyDescent="0.25">
      <c r="A590" s="43"/>
      <c r="B590" s="46"/>
      <c r="C590" s="44"/>
      <c r="D590" s="45"/>
      <c r="E590" s="36"/>
      <c r="F590" s="43"/>
      <c r="G590" s="46"/>
      <c r="H590" s="44"/>
      <c r="I590" s="45"/>
      <c r="J590" s="36"/>
      <c r="K590" s="43"/>
      <c r="L590" s="46"/>
      <c r="M590" s="44"/>
      <c r="N590" s="45"/>
      <c r="O590" s="36"/>
      <c r="P590" s="43"/>
      <c r="Q590" s="46"/>
      <c r="R590" s="44"/>
      <c r="S590" s="45"/>
      <c r="T590" s="36"/>
      <c r="U590" s="43"/>
      <c r="V590" s="46"/>
      <c r="W590" s="44"/>
      <c r="X590" s="45"/>
      <c r="Y590" s="36"/>
    </row>
    <row r="591" spans="1:25" x14ac:dyDescent="0.25">
      <c r="A591" s="43"/>
      <c r="B591" s="46"/>
      <c r="C591" s="44"/>
      <c r="D591" s="45"/>
      <c r="E591" s="36"/>
      <c r="F591" s="43"/>
      <c r="G591" s="46"/>
      <c r="H591" s="44"/>
      <c r="I591" s="45"/>
      <c r="J591" s="36"/>
      <c r="K591" s="43"/>
      <c r="L591" s="46"/>
      <c r="M591" s="44"/>
      <c r="N591" s="45"/>
      <c r="O591" s="36"/>
      <c r="P591" s="43"/>
      <c r="Q591" s="46"/>
      <c r="R591" s="44"/>
      <c r="S591" s="45"/>
      <c r="T591" s="36"/>
      <c r="U591" s="43"/>
      <c r="V591" s="46"/>
      <c r="W591" s="44"/>
      <c r="X591" s="45"/>
      <c r="Y591" s="36"/>
    </row>
    <row r="592" spans="1:25" x14ac:dyDescent="0.25">
      <c r="A592" s="43"/>
      <c r="B592" s="46"/>
      <c r="C592" s="44"/>
      <c r="D592" s="45"/>
      <c r="E592" s="36"/>
      <c r="F592" s="43"/>
      <c r="G592" s="46"/>
      <c r="H592" s="44"/>
      <c r="I592" s="45"/>
      <c r="J592" s="36"/>
      <c r="K592" s="43"/>
      <c r="L592" s="46"/>
      <c r="M592" s="44"/>
      <c r="N592" s="45"/>
      <c r="O592" s="36"/>
      <c r="P592" s="43"/>
      <c r="Q592" s="46"/>
      <c r="R592" s="44"/>
      <c r="S592" s="45"/>
      <c r="T592" s="36"/>
      <c r="U592" s="43"/>
      <c r="V592" s="46"/>
      <c r="W592" s="44"/>
      <c r="X592" s="45"/>
      <c r="Y592" s="36"/>
    </row>
    <row r="593" spans="1:25" x14ac:dyDescent="0.25">
      <c r="A593" s="43"/>
      <c r="B593" s="46"/>
      <c r="C593" s="44"/>
      <c r="D593" s="45"/>
      <c r="E593" s="36"/>
      <c r="F593" s="43"/>
      <c r="G593" s="46"/>
      <c r="H593" s="44"/>
      <c r="I593" s="45"/>
      <c r="J593" s="36"/>
      <c r="K593" s="43"/>
      <c r="L593" s="46"/>
      <c r="M593" s="44"/>
      <c r="N593" s="45"/>
      <c r="O593" s="36"/>
      <c r="P593" s="43"/>
      <c r="Q593" s="46"/>
      <c r="R593" s="44"/>
      <c r="S593" s="45"/>
      <c r="T593" s="36"/>
      <c r="U593" s="43"/>
      <c r="V593" s="46"/>
      <c r="W593" s="44"/>
      <c r="X593" s="45"/>
      <c r="Y593" s="36"/>
    </row>
    <row r="594" spans="1:25" x14ac:dyDescent="0.25">
      <c r="A594" s="43"/>
      <c r="B594" s="46"/>
      <c r="C594" s="44"/>
      <c r="D594" s="45"/>
      <c r="E594" s="36"/>
      <c r="F594" s="43"/>
      <c r="G594" s="46"/>
      <c r="H594" s="44"/>
      <c r="I594" s="45"/>
      <c r="J594" s="36"/>
      <c r="K594" s="43"/>
      <c r="L594" s="46"/>
      <c r="M594" s="44"/>
      <c r="N594" s="45"/>
      <c r="O594" s="36"/>
      <c r="P594" s="43"/>
      <c r="Q594" s="46"/>
      <c r="R594" s="44"/>
      <c r="S594" s="45"/>
      <c r="T594" s="36"/>
      <c r="U594" s="43"/>
      <c r="V594" s="46"/>
      <c r="W594" s="44"/>
      <c r="X594" s="45"/>
      <c r="Y594" s="36"/>
    </row>
    <row r="595" spans="1:25" x14ac:dyDescent="0.25">
      <c r="A595" s="43"/>
      <c r="B595" s="46"/>
      <c r="C595" s="44"/>
      <c r="D595" s="45"/>
      <c r="E595" s="36"/>
      <c r="F595" s="43"/>
      <c r="G595" s="46"/>
      <c r="H595" s="44"/>
      <c r="I595" s="45"/>
      <c r="J595" s="36"/>
      <c r="K595" s="43"/>
      <c r="L595" s="46"/>
      <c r="M595" s="44"/>
      <c r="N595" s="45"/>
      <c r="O595" s="36"/>
      <c r="P595" s="43"/>
      <c r="Q595" s="46"/>
      <c r="R595" s="44"/>
      <c r="S595" s="45"/>
      <c r="T595" s="36"/>
      <c r="U595" s="43"/>
      <c r="V595" s="46"/>
      <c r="W595" s="44"/>
      <c r="X595" s="45"/>
      <c r="Y595" s="36"/>
    </row>
    <row r="596" spans="1:25" x14ac:dyDescent="0.25">
      <c r="A596" s="43"/>
      <c r="B596" s="46"/>
      <c r="C596" s="44"/>
      <c r="D596" s="45"/>
      <c r="E596" s="36"/>
      <c r="F596" s="43"/>
      <c r="G596" s="46"/>
      <c r="H596" s="44"/>
      <c r="I596" s="45"/>
      <c r="J596" s="36"/>
      <c r="K596" s="43"/>
      <c r="L596" s="46"/>
      <c r="M596" s="44"/>
      <c r="N596" s="45"/>
      <c r="O596" s="36"/>
      <c r="P596" s="43"/>
      <c r="Q596" s="46"/>
      <c r="R596" s="44"/>
      <c r="S596" s="45"/>
      <c r="T596" s="36"/>
      <c r="U596" s="43"/>
      <c r="V596" s="46"/>
      <c r="W596" s="44"/>
      <c r="X596" s="45"/>
      <c r="Y596" s="36"/>
    </row>
    <row r="597" spans="1:25" x14ac:dyDescent="0.25">
      <c r="A597" s="43"/>
      <c r="B597" s="46"/>
      <c r="C597" s="44"/>
      <c r="D597" s="45"/>
      <c r="E597" s="36"/>
      <c r="F597" s="43"/>
      <c r="G597" s="46"/>
      <c r="H597" s="44"/>
      <c r="I597" s="45"/>
      <c r="J597" s="36"/>
      <c r="K597" s="43"/>
      <c r="L597" s="46"/>
      <c r="M597" s="44"/>
      <c r="N597" s="45"/>
      <c r="O597" s="36"/>
      <c r="P597" s="43"/>
      <c r="Q597" s="46"/>
      <c r="R597" s="44"/>
      <c r="S597" s="45"/>
      <c r="T597" s="36"/>
      <c r="U597" s="43"/>
      <c r="V597" s="46"/>
      <c r="W597" s="44"/>
      <c r="X597" s="45"/>
      <c r="Y597" s="36"/>
    </row>
    <row r="598" spans="1:25" x14ac:dyDescent="0.25">
      <c r="A598" s="43"/>
      <c r="B598" s="46"/>
      <c r="C598" s="44"/>
      <c r="D598" s="45"/>
      <c r="E598" s="36"/>
      <c r="F598" s="43"/>
      <c r="G598" s="46"/>
      <c r="H598" s="44"/>
      <c r="I598" s="45"/>
      <c r="J598" s="36"/>
      <c r="K598" s="43"/>
      <c r="L598" s="46"/>
      <c r="M598" s="44"/>
      <c r="N598" s="45"/>
      <c r="O598" s="36"/>
      <c r="P598" s="43"/>
      <c r="Q598" s="46"/>
      <c r="R598" s="44"/>
      <c r="S598" s="45"/>
      <c r="T598" s="36"/>
      <c r="U598" s="43"/>
      <c r="V598" s="46"/>
      <c r="W598" s="44"/>
      <c r="X598" s="45"/>
      <c r="Y598" s="36"/>
    </row>
    <row r="599" spans="1:25" x14ac:dyDescent="0.25">
      <c r="A599" s="43"/>
      <c r="B599" s="46"/>
      <c r="C599" s="44"/>
      <c r="D599" s="45"/>
      <c r="E599" s="36"/>
      <c r="F599" s="43"/>
      <c r="G599" s="46"/>
      <c r="H599" s="44"/>
      <c r="I599" s="45"/>
      <c r="J599" s="36"/>
      <c r="K599" s="43"/>
      <c r="L599" s="46"/>
      <c r="M599" s="44"/>
      <c r="N599" s="45"/>
      <c r="O599" s="36"/>
      <c r="P599" s="43"/>
      <c r="Q599" s="46"/>
      <c r="R599" s="44"/>
      <c r="S599" s="45"/>
      <c r="T599" s="36"/>
      <c r="U599" s="43"/>
      <c r="V599" s="46"/>
      <c r="W599" s="44"/>
      <c r="X599" s="45"/>
      <c r="Y599" s="36"/>
    </row>
    <row r="600" spans="1:25" x14ac:dyDescent="0.25">
      <c r="A600" s="43"/>
      <c r="B600" s="46"/>
      <c r="C600" s="44"/>
      <c r="D600" s="45"/>
      <c r="E600" s="36"/>
      <c r="F600" s="43"/>
      <c r="G600" s="46"/>
      <c r="H600" s="44"/>
      <c r="I600" s="45"/>
      <c r="J600" s="36"/>
      <c r="K600" s="43"/>
      <c r="L600" s="46"/>
      <c r="M600" s="44"/>
      <c r="N600" s="45"/>
      <c r="O600" s="36"/>
      <c r="P600" s="43"/>
      <c r="Q600" s="46"/>
      <c r="R600" s="44"/>
      <c r="S600" s="45"/>
      <c r="T600" s="36"/>
      <c r="U600" s="43"/>
      <c r="V600" s="46"/>
      <c r="W600" s="44"/>
      <c r="X600" s="45"/>
      <c r="Y600" s="36"/>
    </row>
    <row r="601" spans="1:25" x14ac:dyDescent="0.25">
      <c r="A601" s="43"/>
      <c r="B601" s="46"/>
      <c r="C601" s="44"/>
      <c r="D601" s="45"/>
      <c r="E601" s="36"/>
      <c r="F601" s="43"/>
      <c r="G601" s="46"/>
      <c r="H601" s="44"/>
      <c r="I601" s="45"/>
      <c r="J601" s="36"/>
      <c r="K601" s="43"/>
      <c r="L601" s="46"/>
      <c r="M601" s="44"/>
      <c r="N601" s="45"/>
      <c r="O601" s="36"/>
      <c r="P601" s="43"/>
      <c r="Q601" s="46"/>
      <c r="R601" s="44"/>
      <c r="S601" s="45"/>
      <c r="T601" s="36"/>
      <c r="U601" s="43"/>
      <c r="V601" s="46"/>
      <c r="W601" s="44"/>
      <c r="X601" s="45"/>
      <c r="Y601" s="36"/>
    </row>
    <row r="602" spans="1:25" x14ac:dyDescent="0.25">
      <c r="A602" s="43"/>
      <c r="B602" s="46"/>
      <c r="C602" s="44"/>
      <c r="D602" s="45"/>
      <c r="E602" s="36"/>
      <c r="F602" s="43"/>
      <c r="G602" s="46"/>
      <c r="H602" s="44"/>
      <c r="I602" s="45"/>
      <c r="J602" s="36"/>
      <c r="K602" s="43"/>
      <c r="L602" s="46"/>
      <c r="M602" s="44"/>
      <c r="N602" s="45"/>
      <c r="O602" s="36"/>
      <c r="P602" s="43"/>
      <c r="Q602" s="46"/>
      <c r="R602" s="44"/>
      <c r="S602" s="45"/>
      <c r="T602" s="36"/>
      <c r="U602" s="43"/>
      <c r="V602" s="46"/>
      <c r="W602" s="44"/>
      <c r="X602" s="45"/>
      <c r="Y602" s="36"/>
    </row>
    <row r="603" spans="1:25" x14ac:dyDescent="0.25">
      <c r="A603" s="43"/>
      <c r="B603" s="46"/>
      <c r="C603" s="44"/>
      <c r="D603" s="45"/>
      <c r="E603" s="36"/>
      <c r="F603" s="43"/>
      <c r="G603" s="46"/>
      <c r="H603" s="44"/>
      <c r="I603" s="45"/>
      <c r="J603" s="36"/>
      <c r="K603" s="43"/>
      <c r="L603" s="46"/>
      <c r="M603" s="44"/>
      <c r="N603" s="45"/>
      <c r="O603" s="36"/>
      <c r="P603" s="43"/>
      <c r="Q603" s="46"/>
      <c r="R603" s="44"/>
      <c r="S603" s="45"/>
      <c r="T603" s="36"/>
      <c r="U603" s="43"/>
      <c r="V603" s="46"/>
      <c r="W603" s="44"/>
      <c r="X603" s="45"/>
      <c r="Y603" s="36"/>
    </row>
    <row r="604" spans="1:25" x14ac:dyDescent="0.25">
      <c r="A604" s="43"/>
      <c r="B604" s="46"/>
      <c r="C604" s="44"/>
      <c r="D604" s="45"/>
      <c r="E604" s="36"/>
      <c r="F604" s="43"/>
      <c r="G604" s="46"/>
      <c r="H604" s="44"/>
      <c r="I604" s="45"/>
      <c r="J604" s="36"/>
      <c r="K604" s="43"/>
      <c r="L604" s="46"/>
      <c r="M604" s="44"/>
      <c r="N604" s="45"/>
      <c r="O604" s="36"/>
      <c r="P604" s="43"/>
      <c r="Q604" s="46"/>
      <c r="R604" s="44"/>
      <c r="S604" s="45"/>
      <c r="T604" s="36"/>
      <c r="U604" s="43"/>
      <c r="V604" s="46"/>
      <c r="W604" s="44"/>
      <c r="X604" s="45"/>
      <c r="Y604" s="36"/>
    </row>
    <row r="605" spans="1:25" x14ac:dyDescent="0.25">
      <c r="A605" s="43"/>
      <c r="B605" s="46"/>
      <c r="C605" s="44"/>
      <c r="D605" s="45"/>
      <c r="E605" s="36"/>
      <c r="F605" s="43"/>
      <c r="G605" s="46"/>
      <c r="H605" s="44"/>
      <c r="I605" s="45"/>
      <c r="J605" s="36"/>
      <c r="K605" s="43"/>
      <c r="L605" s="46"/>
      <c r="M605" s="44"/>
      <c r="N605" s="45"/>
      <c r="O605" s="36"/>
      <c r="P605" s="43"/>
      <c r="Q605" s="46"/>
      <c r="R605" s="44"/>
      <c r="S605" s="45"/>
      <c r="T605" s="36"/>
      <c r="U605" s="43"/>
      <c r="V605" s="46"/>
      <c r="W605" s="44"/>
      <c r="X605" s="45"/>
      <c r="Y605" s="36"/>
    </row>
    <row r="606" spans="1:25" x14ac:dyDescent="0.25">
      <c r="A606" s="43"/>
      <c r="B606" s="46"/>
      <c r="C606" s="44"/>
      <c r="D606" s="45"/>
      <c r="E606" s="36"/>
      <c r="F606" s="43"/>
      <c r="G606" s="46"/>
      <c r="H606" s="44"/>
      <c r="I606" s="45"/>
      <c r="J606" s="36"/>
      <c r="K606" s="43"/>
      <c r="L606" s="46"/>
      <c r="M606" s="44"/>
      <c r="N606" s="45"/>
      <c r="O606" s="36"/>
      <c r="P606" s="43"/>
      <c r="Q606" s="46"/>
      <c r="R606" s="44"/>
      <c r="S606" s="45"/>
      <c r="T606" s="36"/>
      <c r="U606" s="43"/>
      <c r="V606" s="46"/>
      <c r="W606" s="44"/>
      <c r="X606" s="45"/>
      <c r="Y606" s="36"/>
    </row>
    <row r="607" spans="1:25" x14ac:dyDescent="0.25">
      <c r="A607" s="43"/>
      <c r="B607" s="46"/>
      <c r="C607" s="44"/>
      <c r="D607" s="45"/>
      <c r="E607" s="36"/>
      <c r="F607" s="43"/>
      <c r="G607" s="46"/>
      <c r="H607" s="44"/>
      <c r="I607" s="45"/>
      <c r="J607" s="36"/>
      <c r="K607" s="43"/>
      <c r="L607" s="46"/>
      <c r="M607" s="44"/>
      <c r="N607" s="45"/>
      <c r="O607" s="36"/>
      <c r="P607" s="43"/>
      <c r="Q607" s="46"/>
      <c r="R607" s="44"/>
      <c r="S607" s="45"/>
      <c r="T607" s="36"/>
      <c r="U607" s="43"/>
      <c r="V607" s="46"/>
      <c r="W607" s="44"/>
      <c r="X607" s="45"/>
      <c r="Y607" s="36"/>
    </row>
    <row r="608" spans="1:25" x14ac:dyDescent="0.25">
      <c r="A608" s="43"/>
      <c r="B608" s="46"/>
      <c r="C608" s="44"/>
      <c r="D608" s="45"/>
      <c r="E608" s="36"/>
      <c r="F608" s="43"/>
      <c r="G608" s="46"/>
      <c r="H608" s="44"/>
      <c r="I608" s="45"/>
      <c r="J608" s="36"/>
      <c r="K608" s="43"/>
      <c r="L608" s="46"/>
      <c r="M608" s="44"/>
      <c r="N608" s="45"/>
      <c r="O608" s="36"/>
      <c r="P608" s="43"/>
      <c r="Q608" s="46"/>
      <c r="R608" s="44"/>
      <c r="S608" s="45"/>
      <c r="T608" s="36"/>
      <c r="U608" s="43"/>
      <c r="V608" s="46"/>
      <c r="W608" s="44"/>
      <c r="X608" s="45"/>
      <c r="Y608" s="36"/>
    </row>
    <row r="609" spans="1:25" x14ac:dyDescent="0.25">
      <c r="A609" s="43"/>
      <c r="B609" s="46"/>
      <c r="C609" s="44"/>
      <c r="D609" s="45"/>
      <c r="E609" s="36"/>
      <c r="F609" s="43"/>
      <c r="G609" s="46"/>
      <c r="H609" s="44"/>
      <c r="I609" s="45"/>
      <c r="J609" s="36"/>
      <c r="K609" s="43"/>
      <c r="L609" s="46"/>
      <c r="M609" s="44"/>
      <c r="N609" s="45"/>
      <c r="O609" s="36"/>
      <c r="P609" s="43"/>
      <c r="Q609" s="46"/>
      <c r="R609" s="44"/>
      <c r="S609" s="45"/>
      <c r="T609" s="36"/>
      <c r="U609" s="43"/>
      <c r="V609" s="46"/>
      <c r="W609" s="44"/>
      <c r="X609" s="45"/>
      <c r="Y609" s="36"/>
    </row>
    <row r="610" spans="1:25" x14ac:dyDescent="0.25">
      <c r="A610" s="43"/>
      <c r="B610" s="46"/>
      <c r="C610" s="44"/>
      <c r="D610" s="45"/>
      <c r="E610" s="36"/>
      <c r="F610" s="43"/>
      <c r="G610" s="46"/>
      <c r="H610" s="44"/>
      <c r="I610" s="45"/>
      <c r="J610" s="36"/>
      <c r="K610" s="43"/>
      <c r="L610" s="46"/>
      <c r="M610" s="44"/>
      <c r="N610" s="45"/>
      <c r="O610" s="36"/>
      <c r="P610" s="43"/>
      <c r="Q610" s="46"/>
      <c r="R610" s="44"/>
      <c r="S610" s="45"/>
      <c r="T610" s="36"/>
      <c r="U610" s="43"/>
      <c r="V610" s="46"/>
      <c r="W610" s="44"/>
      <c r="X610" s="45"/>
      <c r="Y610" s="36"/>
    </row>
    <row r="611" spans="1:25" x14ac:dyDescent="0.25">
      <c r="A611" s="43"/>
      <c r="B611" s="46"/>
      <c r="C611" s="44"/>
      <c r="D611" s="45"/>
      <c r="E611" s="36"/>
      <c r="F611" s="43"/>
      <c r="G611" s="46"/>
      <c r="H611" s="44"/>
      <c r="I611" s="45"/>
      <c r="J611" s="36"/>
      <c r="K611" s="43"/>
      <c r="L611" s="46"/>
      <c r="M611" s="44"/>
      <c r="N611" s="45"/>
      <c r="O611" s="36"/>
      <c r="P611" s="43"/>
      <c r="Q611" s="46"/>
      <c r="R611" s="44"/>
      <c r="S611" s="45"/>
      <c r="T611" s="36"/>
      <c r="U611" s="43"/>
      <c r="V611" s="46"/>
      <c r="W611" s="44"/>
      <c r="X611" s="45"/>
      <c r="Y611" s="36"/>
    </row>
    <row r="612" spans="1:25" x14ac:dyDescent="0.25">
      <c r="A612" s="43"/>
      <c r="B612" s="46"/>
      <c r="C612" s="44"/>
      <c r="D612" s="45"/>
      <c r="E612" s="36"/>
      <c r="F612" s="43"/>
      <c r="G612" s="46"/>
      <c r="H612" s="44"/>
      <c r="I612" s="45"/>
      <c r="J612" s="36"/>
      <c r="K612" s="43"/>
      <c r="L612" s="46"/>
      <c r="M612" s="44"/>
      <c r="N612" s="45"/>
      <c r="O612" s="36"/>
      <c r="P612" s="43"/>
      <c r="Q612" s="46"/>
      <c r="R612" s="44"/>
      <c r="S612" s="45"/>
      <c r="T612" s="36"/>
      <c r="U612" s="43"/>
      <c r="V612" s="46"/>
      <c r="W612" s="44"/>
      <c r="X612" s="45"/>
      <c r="Y612" s="36"/>
    </row>
    <row r="613" spans="1:25" x14ac:dyDescent="0.25">
      <c r="A613" s="43"/>
      <c r="B613" s="46"/>
      <c r="C613" s="44"/>
      <c r="D613" s="45"/>
      <c r="E613" s="36"/>
      <c r="F613" s="43"/>
      <c r="G613" s="46"/>
      <c r="H613" s="44"/>
      <c r="I613" s="45"/>
      <c r="J613" s="36"/>
      <c r="K613" s="43"/>
      <c r="L613" s="46"/>
      <c r="M613" s="44"/>
      <c r="N613" s="45"/>
      <c r="O613" s="36"/>
      <c r="P613" s="43"/>
      <c r="Q613" s="46"/>
      <c r="R613" s="44"/>
      <c r="S613" s="45"/>
      <c r="T613" s="36"/>
      <c r="U613" s="43"/>
      <c r="V613" s="46"/>
      <c r="W613" s="44"/>
      <c r="X613" s="45"/>
      <c r="Y613" s="36"/>
    </row>
    <row r="614" spans="1:25" x14ac:dyDescent="0.25">
      <c r="A614" s="43"/>
      <c r="B614" s="46"/>
      <c r="C614" s="44"/>
      <c r="D614" s="45"/>
      <c r="E614" s="36"/>
      <c r="F614" s="43"/>
      <c r="G614" s="46"/>
      <c r="H614" s="44"/>
      <c r="I614" s="45"/>
      <c r="J614" s="36"/>
      <c r="K614" s="43"/>
      <c r="L614" s="46"/>
      <c r="M614" s="44"/>
      <c r="N614" s="45"/>
      <c r="O614" s="36"/>
      <c r="P614" s="43"/>
      <c r="Q614" s="46"/>
      <c r="R614" s="44"/>
      <c r="S614" s="45"/>
      <c r="T614" s="36"/>
      <c r="U614" s="43"/>
      <c r="V614" s="46"/>
      <c r="W614" s="44"/>
      <c r="X614" s="45"/>
      <c r="Y614" s="36"/>
    </row>
    <row r="615" spans="1:25" x14ac:dyDescent="0.25">
      <c r="A615" s="43"/>
      <c r="B615" s="46"/>
      <c r="C615" s="44"/>
      <c r="D615" s="45"/>
      <c r="E615" s="36"/>
      <c r="F615" s="43"/>
      <c r="G615" s="46"/>
      <c r="H615" s="44"/>
      <c r="I615" s="45"/>
      <c r="J615" s="36"/>
      <c r="K615" s="43"/>
      <c r="L615" s="46"/>
      <c r="M615" s="44"/>
      <c r="N615" s="45"/>
      <c r="O615" s="36"/>
      <c r="P615" s="43"/>
      <c r="Q615" s="46"/>
      <c r="R615" s="44"/>
      <c r="S615" s="45"/>
      <c r="T615" s="36"/>
      <c r="U615" s="43"/>
      <c r="V615" s="46"/>
      <c r="W615" s="44"/>
      <c r="X615" s="45"/>
      <c r="Y615" s="36"/>
    </row>
    <row r="616" spans="1:25" x14ac:dyDescent="0.25">
      <c r="A616" s="43"/>
      <c r="B616" s="46"/>
      <c r="C616" s="44"/>
      <c r="D616" s="45"/>
      <c r="E616" s="36"/>
      <c r="F616" s="43"/>
      <c r="G616" s="46"/>
      <c r="H616" s="44"/>
      <c r="I616" s="45"/>
      <c r="J616" s="36"/>
      <c r="K616" s="43"/>
      <c r="L616" s="46"/>
      <c r="M616" s="44"/>
      <c r="N616" s="45"/>
      <c r="O616" s="36"/>
      <c r="P616" s="43"/>
      <c r="Q616" s="46"/>
      <c r="R616" s="44"/>
      <c r="S616" s="45"/>
      <c r="T616" s="36"/>
      <c r="U616" s="43"/>
      <c r="V616" s="46"/>
      <c r="W616" s="44"/>
      <c r="X616" s="45"/>
      <c r="Y616" s="36"/>
    </row>
    <row r="617" spans="1:25" x14ac:dyDescent="0.25">
      <c r="A617" s="43"/>
      <c r="B617" s="43"/>
      <c r="C617" s="44"/>
      <c r="D617" s="45"/>
      <c r="E617" s="36"/>
      <c r="F617" s="43"/>
      <c r="G617" s="43"/>
      <c r="H617" s="44"/>
      <c r="I617" s="45"/>
      <c r="J617" s="36"/>
      <c r="K617" s="43"/>
      <c r="L617" s="43"/>
      <c r="M617" s="44"/>
      <c r="N617" s="45"/>
      <c r="O617" s="36"/>
      <c r="P617" s="43"/>
      <c r="Q617" s="43"/>
      <c r="R617" s="44"/>
      <c r="S617" s="45"/>
      <c r="T617" s="36"/>
      <c r="U617" s="43"/>
      <c r="V617" s="43"/>
      <c r="W617" s="44"/>
      <c r="X617" s="45"/>
      <c r="Y617" s="36"/>
    </row>
    <row r="618" spans="1:25" x14ac:dyDescent="0.25">
      <c r="A618" s="43"/>
      <c r="B618" s="43"/>
      <c r="C618" s="44"/>
      <c r="D618" s="45"/>
      <c r="E618" s="36"/>
      <c r="F618" s="43"/>
      <c r="G618" s="43"/>
      <c r="H618" s="44"/>
      <c r="I618" s="45"/>
      <c r="J618" s="36"/>
      <c r="K618" s="43"/>
      <c r="L618" s="43"/>
      <c r="M618" s="44"/>
      <c r="N618" s="45"/>
      <c r="O618" s="36"/>
      <c r="P618" s="43"/>
      <c r="Q618" s="43"/>
      <c r="R618" s="44"/>
      <c r="S618" s="45"/>
      <c r="T618" s="36"/>
      <c r="U618" s="43"/>
      <c r="V618" s="43"/>
      <c r="W618" s="44"/>
      <c r="X618" s="45"/>
      <c r="Y618" s="36"/>
    </row>
    <row r="619" spans="1:25" x14ac:dyDescent="0.25">
      <c r="A619" s="43"/>
      <c r="B619" s="43"/>
      <c r="C619" s="44"/>
      <c r="D619" s="45"/>
      <c r="E619" s="36"/>
      <c r="F619" s="43"/>
      <c r="G619" s="43"/>
      <c r="H619" s="44"/>
      <c r="I619" s="45"/>
      <c r="J619" s="36"/>
      <c r="K619" s="43"/>
      <c r="L619" s="43"/>
      <c r="M619" s="44"/>
      <c r="N619" s="45"/>
      <c r="O619" s="36"/>
      <c r="P619" s="43"/>
      <c r="Q619" s="43"/>
      <c r="R619" s="44"/>
      <c r="S619" s="45"/>
      <c r="T619" s="36"/>
      <c r="U619" s="43"/>
      <c r="V619" s="43"/>
      <c r="W619" s="44"/>
      <c r="X619" s="45"/>
      <c r="Y619" s="36"/>
    </row>
    <row r="620" spans="1:25" x14ac:dyDescent="0.25">
      <c r="A620" s="43"/>
      <c r="B620" s="43"/>
      <c r="C620" s="44"/>
      <c r="D620" s="45"/>
      <c r="E620" s="36"/>
      <c r="F620" s="43"/>
      <c r="G620" s="43"/>
      <c r="H620" s="44"/>
      <c r="I620" s="45"/>
      <c r="J620" s="36"/>
      <c r="K620" s="43"/>
      <c r="L620" s="43"/>
      <c r="M620" s="44"/>
      <c r="N620" s="45"/>
      <c r="O620" s="36"/>
      <c r="P620" s="43"/>
      <c r="Q620" s="43"/>
      <c r="R620" s="44"/>
      <c r="S620" s="45"/>
      <c r="T620" s="36"/>
      <c r="U620" s="43"/>
      <c r="V620" s="43"/>
      <c r="W620" s="44"/>
      <c r="X620" s="45"/>
      <c r="Y620" s="36"/>
    </row>
    <row r="621" spans="1:25" x14ac:dyDescent="0.25">
      <c r="A621" s="43"/>
      <c r="B621" s="43"/>
      <c r="C621" s="44"/>
      <c r="D621" s="45"/>
      <c r="E621" s="36"/>
      <c r="F621" s="43"/>
      <c r="G621" s="43"/>
      <c r="H621" s="44"/>
      <c r="I621" s="45"/>
      <c r="J621" s="36"/>
      <c r="K621" s="43"/>
      <c r="L621" s="43"/>
      <c r="M621" s="44"/>
      <c r="N621" s="45"/>
      <c r="O621" s="36"/>
      <c r="P621" s="43"/>
      <c r="Q621" s="43"/>
      <c r="R621" s="44"/>
      <c r="S621" s="45"/>
      <c r="T621" s="36"/>
      <c r="U621" s="43"/>
      <c r="V621" s="43"/>
      <c r="W621" s="44"/>
      <c r="X621" s="45"/>
      <c r="Y621" s="36"/>
    </row>
    <row r="622" spans="1:25" x14ac:dyDescent="0.25">
      <c r="A622" s="43"/>
      <c r="B622" s="43"/>
      <c r="C622" s="44"/>
      <c r="D622" s="45"/>
      <c r="E622" s="36"/>
      <c r="F622" s="43"/>
      <c r="G622" s="43"/>
      <c r="H622" s="44"/>
      <c r="I622" s="45"/>
      <c r="J622" s="36"/>
      <c r="K622" s="43"/>
      <c r="L622" s="43"/>
      <c r="M622" s="44"/>
      <c r="N622" s="45"/>
      <c r="O622" s="36"/>
      <c r="P622" s="43"/>
      <c r="Q622" s="43"/>
      <c r="R622" s="44"/>
      <c r="S622" s="45"/>
      <c r="T622" s="36"/>
      <c r="U622" s="43"/>
      <c r="V622" s="43"/>
      <c r="W622" s="44"/>
      <c r="X622" s="45"/>
      <c r="Y622" s="36"/>
    </row>
    <row r="623" spans="1:25" x14ac:dyDescent="0.25">
      <c r="A623" s="43"/>
      <c r="B623" s="43"/>
      <c r="C623" s="44"/>
      <c r="D623" s="45"/>
      <c r="E623" s="36"/>
      <c r="F623" s="43"/>
      <c r="G623" s="43"/>
      <c r="H623" s="44"/>
      <c r="I623" s="45"/>
      <c r="J623" s="36"/>
      <c r="K623" s="43"/>
      <c r="L623" s="43"/>
      <c r="M623" s="44"/>
      <c r="N623" s="45"/>
      <c r="O623" s="36"/>
      <c r="P623" s="43"/>
      <c r="Q623" s="43"/>
      <c r="R623" s="44"/>
      <c r="S623" s="45"/>
      <c r="T623" s="36"/>
      <c r="U623" s="43"/>
      <c r="V623" s="43"/>
      <c r="W623" s="44"/>
      <c r="X623" s="45"/>
      <c r="Y623" s="36"/>
    </row>
    <row r="624" spans="1:25" x14ac:dyDescent="0.25">
      <c r="A624" s="43"/>
      <c r="B624" s="43"/>
      <c r="C624" s="44"/>
      <c r="D624" s="45"/>
      <c r="E624" s="36"/>
      <c r="F624" s="43"/>
      <c r="G624" s="43"/>
      <c r="H624" s="44"/>
      <c r="I624" s="45"/>
      <c r="J624" s="36"/>
      <c r="K624" s="43"/>
      <c r="L624" s="43"/>
      <c r="M624" s="44"/>
      <c r="N624" s="45"/>
      <c r="O624" s="36"/>
      <c r="P624" s="43"/>
      <c r="Q624" s="43"/>
      <c r="R624" s="44"/>
      <c r="S624" s="45"/>
      <c r="T624" s="36"/>
      <c r="U624" s="43"/>
      <c r="V624" s="43"/>
      <c r="W624" s="44"/>
      <c r="X624" s="45"/>
      <c r="Y624" s="36"/>
    </row>
    <row r="625" spans="1:25" x14ac:dyDescent="0.25">
      <c r="A625" s="43"/>
      <c r="B625" s="43"/>
      <c r="C625" s="44"/>
      <c r="D625" s="45"/>
      <c r="E625" s="36"/>
      <c r="F625" s="43"/>
      <c r="G625" s="43"/>
      <c r="H625" s="44"/>
      <c r="I625" s="45"/>
      <c r="J625" s="36"/>
      <c r="K625" s="43"/>
      <c r="L625" s="43"/>
      <c r="M625" s="44"/>
      <c r="N625" s="45"/>
      <c r="O625" s="36"/>
      <c r="P625" s="43"/>
      <c r="Q625" s="43"/>
      <c r="R625" s="44"/>
      <c r="S625" s="45"/>
      <c r="T625" s="36"/>
      <c r="U625" s="43"/>
      <c r="V625" s="43"/>
      <c r="W625" s="44"/>
      <c r="X625" s="45"/>
      <c r="Y625" s="36"/>
    </row>
    <row r="626" spans="1:25" x14ac:dyDescent="0.25">
      <c r="A626" s="43"/>
      <c r="B626" s="43"/>
      <c r="C626" s="44"/>
      <c r="D626" s="45"/>
      <c r="E626" s="36"/>
      <c r="F626" s="43"/>
      <c r="G626" s="43"/>
      <c r="H626" s="44"/>
      <c r="I626" s="45"/>
      <c r="J626" s="36"/>
      <c r="K626" s="43"/>
      <c r="L626" s="43"/>
      <c r="M626" s="44"/>
      <c r="N626" s="45"/>
      <c r="O626" s="36"/>
      <c r="P626" s="43"/>
      <c r="Q626" s="43"/>
      <c r="R626" s="44"/>
      <c r="S626" s="45"/>
      <c r="T626" s="36"/>
      <c r="U626" s="43"/>
      <c r="V626" s="43"/>
      <c r="W626" s="44"/>
      <c r="X626" s="45"/>
      <c r="Y626" s="36"/>
    </row>
    <row r="627" spans="1:25" x14ac:dyDescent="0.25">
      <c r="A627" s="43"/>
      <c r="B627" s="43"/>
      <c r="C627" s="44"/>
      <c r="D627" s="45"/>
      <c r="E627" s="36"/>
      <c r="F627" s="43"/>
      <c r="G627" s="43"/>
      <c r="H627" s="44"/>
      <c r="I627" s="45"/>
      <c r="J627" s="36"/>
      <c r="K627" s="43"/>
      <c r="L627" s="43"/>
      <c r="M627" s="44"/>
      <c r="N627" s="45"/>
      <c r="O627" s="36"/>
      <c r="P627" s="43"/>
      <c r="Q627" s="43"/>
      <c r="R627" s="44"/>
      <c r="S627" s="45"/>
      <c r="T627" s="36"/>
      <c r="U627" s="43"/>
      <c r="V627" s="43"/>
      <c r="W627" s="44"/>
      <c r="X627" s="45"/>
      <c r="Y627" s="36"/>
    </row>
    <row r="628" spans="1:25" ht="14.4" thickBot="1" x14ac:dyDescent="0.3">
      <c r="A628" s="43"/>
      <c r="C628" s="44"/>
      <c r="D628" s="45"/>
      <c r="E628" s="36"/>
      <c r="F628" s="43"/>
      <c r="H628" s="44"/>
      <c r="I628" s="45"/>
      <c r="J628" s="36"/>
      <c r="K628" s="43"/>
      <c r="M628" s="44"/>
      <c r="N628" s="45"/>
      <c r="O628" s="36"/>
      <c r="P628" s="43"/>
      <c r="R628" s="44"/>
      <c r="S628" s="45"/>
      <c r="T628" s="36"/>
      <c r="U628" s="43"/>
      <c r="W628" s="44"/>
      <c r="X628" s="45"/>
      <c r="Y628" s="36"/>
    </row>
    <row r="629" spans="1:25" ht="15" thickTop="1" thickBot="1" x14ac:dyDescent="0.3">
      <c r="A629" s="47"/>
      <c r="B629" s="47"/>
      <c r="C629" s="47"/>
      <c r="D629" s="48"/>
      <c r="E629" s="36"/>
      <c r="F629" s="47"/>
      <c r="G629" s="47"/>
      <c r="H629" s="47"/>
      <c r="I629" s="48"/>
      <c r="J629" s="36"/>
      <c r="K629" s="47"/>
      <c r="L629" s="47"/>
      <c r="M629" s="47"/>
      <c r="N629" s="48"/>
      <c r="O629" s="36"/>
      <c r="P629" s="47"/>
      <c r="Q629" s="47"/>
      <c r="R629" s="47"/>
      <c r="S629" s="48"/>
      <c r="T629" s="36"/>
      <c r="U629" s="47"/>
      <c r="V629" s="47"/>
      <c r="W629" s="47"/>
      <c r="X629" s="48"/>
      <c r="Y629" s="36"/>
    </row>
    <row r="630" spans="1:25" ht="14.4" thickTop="1" x14ac:dyDescent="0.25"/>
  </sheetData>
  <mergeCells count="440">
    <mergeCell ref="G403:G404"/>
    <mergeCell ref="H403:H404"/>
    <mergeCell ref="W403:W404"/>
    <mergeCell ref="A432:B432"/>
    <mergeCell ref="F432:G432"/>
    <mergeCell ref="K432:L432"/>
    <mergeCell ref="P432:Q432"/>
    <mergeCell ref="U432:V432"/>
    <mergeCell ref="K403:K404"/>
    <mergeCell ref="L403:L404"/>
    <mergeCell ref="M403:M404"/>
    <mergeCell ref="P403:P404"/>
    <mergeCell ref="Q403:Q404"/>
    <mergeCell ref="R403:R404"/>
    <mergeCell ref="U510:X510"/>
    <mergeCell ref="U511:U512"/>
    <mergeCell ref="V511:V512"/>
    <mergeCell ref="W511:W512"/>
    <mergeCell ref="U540:V540"/>
    <mergeCell ref="A398:D398"/>
    <mergeCell ref="F398:I398"/>
    <mergeCell ref="K398:N398"/>
    <mergeCell ref="P398:S398"/>
    <mergeCell ref="U398:X398"/>
    <mergeCell ref="U468:V468"/>
    <mergeCell ref="U474:X474"/>
    <mergeCell ref="U475:U476"/>
    <mergeCell ref="V475:V476"/>
    <mergeCell ref="W475:W476"/>
    <mergeCell ref="U506:X506"/>
    <mergeCell ref="P540:Q540"/>
    <mergeCell ref="K511:K512"/>
    <mergeCell ref="L511:L512"/>
    <mergeCell ref="M511:M512"/>
    <mergeCell ref="K540:L540"/>
    <mergeCell ref="K506:N506"/>
    <mergeCell ref="K510:N510"/>
    <mergeCell ref="F510:I510"/>
    <mergeCell ref="W331:W332"/>
    <mergeCell ref="U360:V360"/>
    <mergeCell ref="U366:X366"/>
    <mergeCell ref="U288:V288"/>
    <mergeCell ref="U294:X294"/>
    <mergeCell ref="U295:U296"/>
    <mergeCell ref="V295:V296"/>
    <mergeCell ref="W295:W296"/>
    <mergeCell ref="U326:X326"/>
    <mergeCell ref="W223:W224"/>
    <mergeCell ref="U254:X254"/>
    <mergeCell ref="U258:X258"/>
    <mergeCell ref="U259:U260"/>
    <mergeCell ref="V259:V260"/>
    <mergeCell ref="W259:W260"/>
    <mergeCell ref="U186:X186"/>
    <mergeCell ref="U187:U188"/>
    <mergeCell ref="V187:V188"/>
    <mergeCell ref="W187:W188"/>
    <mergeCell ref="U216:V216"/>
    <mergeCell ref="U222:X222"/>
    <mergeCell ref="U150:X150"/>
    <mergeCell ref="U151:U152"/>
    <mergeCell ref="V151:V152"/>
    <mergeCell ref="W151:W152"/>
    <mergeCell ref="U182:X182"/>
    <mergeCell ref="U110:X110"/>
    <mergeCell ref="U114:X114"/>
    <mergeCell ref="U115:U116"/>
    <mergeCell ref="V115:V116"/>
    <mergeCell ref="W115:W116"/>
    <mergeCell ref="U144:V144"/>
    <mergeCell ref="V43:V44"/>
    <mergeCell ref="W43:W44"/>
    <mergeCell ref="U78:X78"/>
    <mergeCell ref="U79:U80"/>
    <mergeCell ref="V79:V80"/>
    <mergeCell ref="W79:W80"/>
    <mergeCell ref="P511:P512"/>
    <mergeCell ref="Q511:Q512"/>
    <mergeCell ref="R511:R512"/>
    <mergeCell ref="P506:S506"/>
    <mergeCell ref="P510:S510"/>
    <mergeCell ref="P294:S294"/>
    <mergeCell ref="P295:P296"/>
    <mergeCell ref="Q295:Q296"/>
    <mergeCell ref="R295:R296"/>
    <mergeCell ref="P326:S326"/>
    <mergeCell ref="P330:S330"/>
    <mergeCell ref="R223:R224"/>
    <mergeCell ref="P254:S254"/>
    <mergeCell ref="P258:S258"/>
    <mergeCell ref="P259:P260"/>
    <mergeCell ref="Q259:Q260"/>
    <mergeCell ref="R259:R260"/>
    <mergeCell ref="U146:X146"/>
    <mergeCell ref="U6:X6"/>
    <mergeCell ref="U7:U8"/>
    <mergeCell ref="V7:V8"/>
    <mergeCell ref="W7:W8"/>
    <mergeCell ref="U42:X42"/>
    <mergeCell ref="U43:U44"/>
    <mergeCell ref="P474:S474"/>
    <mergeCell ref="P475:P476"/>
    <mergeCell ref="Q475:Q476"/>
    <mergeCell ref="R475:R476"/>
    <mergeCell ref="P434:S434"/>
    <mergeCell ref="P438:S438"/>
    <mergeCell ref="P439:P440"/>
    <mergeCell ref="Q439:Q440"/>
    <mergeCell ref="R439:R440"/>
    <mergeCell ref="P468:Q468"/>
    <mergeCell ref="P331:P332"/>
    <mergeCell ref="Q331:Q332"/>
    <mergeCell ref="R331:R332"/>
    <mergeCell ref="P360:Q360"/>
    <mergeCell ref="P366:S366"/>
    <mergeCell ref="P367:P368"/>
    <mergeCell ref="Q367:Q368"/>
    <mergeCell ref="R367:R368"/>
    <mergeCell ref="P186:S186"/>
    <mergeCell ref="P187:P188"/>
    <mergeCell ref="Q187:Q188"/>
    <mergeCell ref="R187:R188"/>
    <mergeCell ref="P216:Q216"/>
    <mergeCell ref="P222:S222"/>
    <mergeCell ref="P146:S146"/>
    <mergeCell ref="P150:S150"/>
    <mergeCell ref="P151:P152"/>
    <mergeCell ref="Q151:Q152"/>
    <mergeCell ref="R151:R152"/>
    <mergeCell ref="P182:S182"/>
    <mergeCell ref="P110:S110"/>
    <mergeCell ref="P114:S114"/>
    <mergeCell ref="P115:P116"/>
    <mergeCell ref="Q115:Q116"/>
    <mergeCell ref="R115:R116"/>
    <mergeCell ref="P144:Q144"/>
    <mergeCell ref="Q43:Q44"/>
    <mergeCell ref="R43:R44"/>
    <mergeCell ref="P78:S78"/>
    <mergeCell ref="P79:P80"/>
    <mergeCell ref="Q79:Q80"/>
    <mergeCell ref="R79:R80"/>
    <mergeCell ref="P6:S6"/>
    <mergeCell ref="P7:P8"/>
    <mergeCell ref="Q7:Q8"/>
    <mergeCell ref="R7:R8"/>
    <mergeCell ref="P42:S42"/>
    <mergeCell ref="P43:P44"/>
    <mergeCell ref="K474:N474"/>
    <mergeCell ref="K475:K476"/>
    <mergeCell ref="L475:L476"/>
    <mergeCell ref="M475:M476"/>
    <mergeCell ref="K434:N434"/>
    <mergeCell ref="K438:N438"/>
    <mergeCell ref="K439:K440"/>
    <mergeCell ref="L439:L440"/>
    <mergeCell ref="M439:M440"/>
    <mergeCell ref="K468:L468"/>
    <mergeCell ref="K331:K332"/>
    <mergeCell ref="L331:L332"/>
    <mergeCell ref="M331:M332"/>
    <mergeCell ref="K360:L360"/>
    <mergeCell ref="K366:N366"/>
    <mergeCell ref="K367:K368"/>
    <mergeCell ref="L367:L368"/>
    <mergeCell ref="M367:M368"/>
    <mergeCell ref="K216:L216"/>
    <mergeCell ref="K222:N222"/>
    <mergeCell ref="K223:K224"/>
    <mergeCell ref="L223:L224"/>
    <mergeCell ref="M223:M224"/>
    <mergeCell ref="K150:N150"/>
    <mergeCell ref="K151:K152"/>
    <mergeCell ref="L151:L152"/>
    <mergeCell ref="M151:M152"/>
    <mergeCell ref="K182:N182"/>
    <mergeCell ref="K186:N186"/>
    <mergeCell ref="K146:N146"/>
    <mergeCell ref="K78:N78"/>
    <mergeCell ref="K79:K80"/>
    <mergeCell ref="L79:L80"/>
    <mergeCell ref="M79:M80"/>
    <mergeCell ref="K110:N110"/>
    <mergeCell ref="K187:K188"/>
    <mergeCell ref="L187:L188"/>
    <mergeCell ref="M187:M188"/>
    <mergeCell ref="K7:K8"/>
    <mergeCell ref="L7:L8"/>
    <mergeCell ref="M7:M8"/>
    <mergeCell ref="K42:N42"/>
    <mergeCell ref="K43:K44"/>
    <mergeCell ref="L43:L44"/>
    <mergeCell ref="M43:M44"/>
    <mergeCell ref="F506:I506"/>
    <mergeCell ref="F326:I326"/>
    <mergeCell ref="F330:I330"/>
    <mergeCell ref="F331:F332"/>
    <mergeCell ref="G331:G332"/>
    <mergeCell ref="H331:H332"/>
    <mergeCell ref="F360:G360"/>
    <mergeCell ref="F254:I254"/>
    <mergeCell ref="F258:I258"/>
    <mergeCell ref="F259:F260"/>
    <mergeCell ref="G259:G260"/>
    <mergeCell ref="H259:H260"/>
    <mergeCell ref="F288:G288"/>
    <mergeCell ref="F187:F188"/>
    <mergeCell ref="G187:G188"/>
    <mergeCell ref="H187:H188"/>
    <mergeCell ref="K114:N114"/>
    <mergeCell ref="F511:F512"/>
    <mergeCell ref="G511:G512"/>
    <mergeCell ref="H511:H512"/>
    <mergeCell ref="F540:G540"/>
    <mergeCell ref="F434:I434"/>
    <mergeCell ref="F438:I438"/>
    <mergeCell ref="F439:F440"/>
    <mergeCell ref="G439:G440"/>
    <mergeCell ref="H439:H440"/>
    <mergeCell ref="F468:G468"/>
    <mergeCell ref="F470:I470"/>
    <mergeCell ref="F146:I146"/>
    <mergeCell ref="F78:I78"/>
    <mergeCell ref="F79:F80"/>
    <mergeCell ref="G79:G80"/>
    <mergeCell ref="H79:H80"/>
    <mergeCell ref="F110:I110"/>
    <mergeCell ref="F216:G216"/>
    <mergeCell ref="F222:I222"/>
    <mergeCell ref="F150:I150"/>
    <mergeCell ref="F151:F152"/>
    <mergeCell ref="G151:G152"/>
    <mergeCell ref="H151:H152"/>
    <mergeCell ref="F182:I182"/>
    <mergeCell ref="F186:I186"/>
    <mergeCell ref="A475:A476"/>
    <mergeCell ref="B475:B476"/>
    <mergeCell ref="C475:C476"/>
    <mergeCell ref="A506:D506"/>
    <mergeCell ref="A510:D510"/>
    <mergeCell ref="A511:A512"/>
    <mergeCell ref="B511:B512"/>
    <mergeCell ref="C511:C512"/>
    <mergeCell ref="A367:A368"/>
    <mergeCell ref="B367:B368"/>
    <mergeCell ref="C367:C368"/>
    <mergeCell ref="A434:D434"/>
    <mergeCell ref="A438:D438"/>
    <mergeCell ref="A439:A440"/>
    <mergeCell ref="B439:B440"/>
    <mergeCell ref="C439:C440"/>
    <mergeCell ref="A402:D402"/>
    <mergeCell ref="A470:D470"/>
    <mergeCell ref="A403:A404"/>
    <mergeCell ref="B403:B404"/>
    <mergeCell ref="C403:C404"/>
    <mergeCell ref="A150:D150"/>
    <mergeCell ref="A151:A152"/>
    <mergeCell ref="B151:B152"/>
    <mergeCell ref="C151:C152"/>
    <mergeCell ref="A182:D182"/>
    <mergeCell ref="A186:D186"/>
    <mergeCell ref="B295:B296"/>
    <mergeCell ref="C295:C296"/>
    <mergeCell ref="A326:D326"/>
    <mergeCell ref="A258:D258"/>
    <mergeCell ref="A259:A260"/>
    <mergeCell ref="B259:B260"/>
    <mergeCell ref="C259:C260"/>
    <mergeCell ref="A288:B288"/>
    <mergeCell ref="A294:D294"/>
    <mergeCell ref="A290:D290"/>
    <mergeCell ref="K581:N581"/>
    <mergeCell ref="P581:S581"/>
    <mergeCell ref="U581:X581"/>
    <mergeCell ref="A582:A583"/>
    <mergeCell ref="B582:B583"/>
    <mergeCell ref="C582:C583"/>
    <mergeCell ref="F582:F583"/>
    <mergeCell ref="A79:A80"/>
    <mergeCell ref="B79:B80"/>
    <mergeCell ref="C79:C80"/>
    <mergeCell ref="A110:D110"/>
    <mergeCell ref="A114:D114"/>
    <mergeCell ref="A115:A116"/>
    <mergeCell ref="B115:B116"/>
    <mergeCell ref="C115:C116"/>
    <mergeCell ref="A187:A188"/>
    <mergeCell ref="B187:B188"/>
    <mergeCell ref="C187:C188"/>
    <mergeCell ref="A216:B216"/>
    <mergeCell ref="A222:D222"/>
    <mergeCell ref="A223:A224"/>
    <mergeCell ref="B223:B224"/>
    <mergeCell ref="C223:C224"/>
    <mergeCell ref="A146:D146"/>
    <mergeCell ref="G582:G583"/>
    <mergeCell ref="A576:D576"/>
    <mergeCell ref="F576:I576"/>
    <mergeCell ref="K576:N576"/>
    <mergeCell ref="P576:S576"/>
    <mergeCell ref="U576:X576"/>
    <mergeCell ref="A540:B540"/>
    <mergeCell ref="A474:D474"/>
    <mergeCell ref="F474:I474"/>
    <mergeCell ref="F475:F476"/>
    <mergeCell ref="G475:G476"/>
    <mergeCell ref="H475:H476"/>
    <mergeCell ref="R582:R583"/>
    <mergeCell ref="U582:U583"/>
    <mergeCell ref="V582:V583"/>
    <mergeCell ref="W582:W583"/>
    <mergeCell ref="H582:H583"/>
    <mergeCell ref="K582:K583"/>
    <mergeCell ref="L582:L583"/>
    <mergeCell ref="M582:M583"/>
    <mergeCell ref="P582:P583"/>
    <mergeCell ref="Q582:Q583"/>
    <mergeCell ref="A581:D581"/>
    <mergeCell ref="F581:I581"/>
    <mergeCell ref="K470:N470"/>
    <mergeCell ref="P470:S470"/>
    <mergeCell ref="U470:X470"/>
    <mergeCell ref="A468:B468"/>
    <mergeCell ref="A366:D366"/>
    <mergeCell ref="F366:I366"/>
    <mergeCell ref="F367:F368"/>
    <mergeCell ref="G367:G368"/>
    <mergeCell ref="H367:H368"/>
    <mergeCell ref="U367:U368"/>
    <mergeCell ref="V367:V368"/>
    <mergeCell ref="W367:W368"/>
    <mergeCell ref="U434:X434"/>
    <mergeCell ref="U438:X438"/>
    <mergeCell ref="U439:U440"/>
    <mergeCell ref="V439:V440"/>
    <mergeCell ref="W439:W440"/>
    <mergeCell ref="U403:U404"/>
    <mergeCell ref="V403:V404"/>
    <mergeCell ref="F402:I402"/>
    <mergeCell ref="K402:N402"/>
    <mergeCell ref="P402:S402"/>
    <mergeCell ref="U402:X402"/>
    <mergeCell ref="F403:F404"/>
    <mergeCell ref="A362:D362"/>
    <mergeCell ref="F362:I362"/>
    <mergeCell ref="K362:N362"/>
    <mergeCell ref="P362:S362"/>
    <mergeCell ref="U362:X362"/>
    <mergeCell ref="A360:B360"/>
    <mergeCell ref="A295:A296"/>
    <mergeCell ref="F294:I294"/>
    <mergeCell ref="F295:F296"/>
    <mergeCell ref="G295:G296"/>
    <mergeCell ref="H295:H296"/>
    <mergeCell ref="A330:D330"/>
    <mergeCell ref="A331:A332"/>
    <mergeCell ref="B331:B332"/>
    <mergeCell ref="C331:C332"/>
    <mergeCell ref="K294:N294"/>
    <mergeCell ref="K295:K296"/>
    <mergeCell ref="L295:L296"/>
    <mergeCell ref="M295:M296"/>
    <mergeCell ref="K326:N326"/>
    <mergeCell ref="K330:N330"/>
    <mergeCell ref="U330:X330"/>
    <mergeCell ref="U331:U332"/>
    <mergeCell ref="V331:V332"/>
    <mergeCell ref="F290:I290"/>
    <mergeCell ref="K290:N290"/>
    <mergeCell ref="P290:S290"/>
    <mergeCell ref="U290:X290"/>
    <mergeCell ref="P288:Q288"/>
    <mergeCell ref="A254:D254"/>
    <mergeCell ref="P223:P224"/>
    <mergeCell ref="Q223:Q224"/>
    <mergeCell ref="A218:D218"/>
    <mergeCell ref="F218:I218"/>
    <mergeCell ref="K218:N218"/>
    <mergeCell ref="P218:S218"/>
    <mergeCell ref="U218:X218"/>
    <mergeCell ref="F223:F224"/>
    <mergeCell ref="G223:G224"/>
    <mergeCell ref="H223:H224"/>
    <mergeCell ref="K254:N254"/>
    <mergeCell ref="K258:N258"/>
    <mergeCell ref="K259:K260"/>
    <mergeCell ref="L259:L260"/>
    <mergeCell ref="M259:M260"/>
    <mergeCell ref="K288:L288"/>
    <mergeCell ref="U223:U224"/>
    <mergeCell ref="V223:V224"/>
    <mergeCell ref="A144:B144"/>
    <mergeCell ref="A78:D78"/>
    <mergeCell ref="A74:D74"/>
    <mergeCell ref="F74:I74"/>
    <mergeCell ref="K74:N74"/>
    <mergeCell ref="P74:S74"/>
    <mergeCell ref="U74:X74"/>
    <mergeCell ref="F42:I42"/>
    <mergeCell ref="F43:F44"/>
    <mergeCell ref="G43:G44"/>
    <mergeCell ref="H43:H44"/>
    <mergeCell ref="A42:D42"/>
    <mergeCell ref="A43:A44"/>
    <mergeCell ref="B43:B44"/>
    <mergeCell ref="C43:C44"/>
    <mergeCell ref="F114:I114"/>
    <mergeCell ref="F115:F116"/>
    <mergeCell ref="G115:G116"/>
    <mergeCell ref="H115:H116"/>
    <mergeCell ref="F144:G144"/>
    <mergeCell ref="K115:K116"/>
    <mergeCell ref="L115:L116"/>
    <mergeCell ref="M115:M116"/>
    <mergeCell ref="K144:L144"/>
    <mergeCell ref="F38:I38"/>
    <mergeCell ref="K38:N38"/>
    <mergeCell ref="P38:S38"/>
    <mergeCell ref="U38:X38"/>
    <mergeCell ref="F6:I6"/>
    <mergeCell ref="F7:F8"/>
    <mergeCell ref="G7:G8"/>
    <mergeCell ref="H7:H8"/>
    <mergeCell ref="A1:D1"/>
    <mergeCell ref="F1:I1"/>
    <mergeCell ref="K1:N1"/>
    <mergeCell ref="P1:S1"/>
    <mergeCell ref="U1:X1"/>
    <mergeCell ref="A2:D2"/>
    <mergeCell ref="F2:I2"/>
    <mergeCell ref="K2:N2"/>
    <mergeCell ref="P2:S2"/>
    <mergeCell ref="U2:X2"/>
    <mergeCell ref="A6:D6"/>
    <mergeCell ref="C7:C8"/>
    <mergeCell ref="B7:B8"/>
    <mergeCell ref="A7:A8"/>
    <mergeCell ref="A38:D38"/>
    <mergeCell ref="K6:N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5B9A7-BCB8-4DC4-8F15-DEB087E468C5}">
  <sheetPr>
    <tabColor theme="7" tint="0.39997558519241921"/>
  </sheetPr>
  <dimension ref="A1:W33"/>
  <sheetViews>
    <sheetView zoomScale="70" zoomScaleNormal="70" workbookViewId="0">
      <selection activeCell="W8" sqref="W8"/>
    </sheetView>
  </sheetViews>
  <sheetFormatPr defaultRowHeight="13.8" x14ac:dyDescent="0.25"/>
  <cols>
    <col min="1" max="1" width="2.5" customWidth="1"/>
    <col min="6" max="10" width="12.69921875" customWidth="1"/>
    <col min="11" max="11" width="14.5" customWidth="1"/>
    <col min="12" max="12" width="15.296875" customWidth="1"/>
    <col min="13" max="15" width="12.69921875" customWidth="1"/>
    <col min="16" max="16" width="14.69921875" customWidth="1"/>
    <col min="17" max="17" width="12.69921875" customWidth="1"/>
    <col min="18" max="18" width="13.69921875" customWidth="1"/>
    <col min="19" max="20" width="12.69921875" customWidth="1"/>
  </cols>
  <sheetData>
    <row r="1" spans="1:23" ht="17.399999999999999" x14ac:dyDescent="0.3">
      <c r="A1" s="4"/>
      <c r="B1" s="4" t="s">
        <v>54</v>
      </c>
      <c r="C1" s="5"/>
      <c r="D1" s="5"/>
      <c r="E1" s="6"/>
      <c r="F1" s="7"/>
      <c r="G1" s="5"/>
      <c r="H1" s="8"/>
      <c r="I1" s="8"/>
      <c r="J1" s="8"/>
      <c r="K1" s="8"/>
      <c r="L1" s="8"/>
      <c r="M1" s="8"/>
      <c r="N1" s="8"/>
      <c r="O1" s="8"/>
      <c r="P1" s="8"/>
      <c r="Q1" s="8"/>
      <c r="R1" s="8"/>
      <c r="S1" s="8"/>
      <c r="T1" s="8"/>
      <c r="U1" s="8"/>
      <c r="V1" s="8"/>
      <c r="W1" s="8"/>
    </row>
    <row r="2" spans="1:23" x14ac:dyDescent="0.25">
      <c r="B2" s="9" t="s">
        <v>53</v>
      </c>
    </row>
    <row r="3" spans="1:23" ht="27.6" x14ac:dyDescent="0.25">
      <c r="E3" s="10"/>
      <c r="F3" s="11" t="s">
        <v>8</v>
      </c>
      <c r="G3" s="11" t="s">
        <v>9</v>
      </c>
      <c r="H3" s="11" t="s">
        <v>10</v>
      </c>
      <c r="I3" s="11" t="s">
        <v>11</v>
      </c>
      <c r="J3" s="11" t="s">
        <v>12</v>
      </c>
      <c r="K3" s="11" t="s">
        <v>13</v>
      </c>
      <c r="L3" s="11" t="s">
        <v>14</v>
      </c>
      <c r="M3" s="11" t="s">
        <v>15</v>
      </c>
      <c r="N3" s="11" t="s">
        <v>16</v>
      </c>
      <c r="O3" s="11" t="s">
        <v>17</v>
      </c>
      <c r="P3" s="11" t="s">
        <v>18</v>
      </c>
      <c r="Q3" s="11" t="s">
        <v>19</v>
      </c>
      <c r="R3" s="11" t="s">
        <v>20</v>
      </c>
      <c r="S3" s="12" t="s">
        <v>21</v>
      </c>
      <c r="T3" s="12" t="s">
        <v>22</v>
      </c>
      <c r="U3" s="13"/>
    </row>
    <row r="4" spans="1:23" x14ac:dyDescent="0.25">
      <c r="E4" s="10" t="s">
        <v>23</v>
      </c>
      <c r="F4" s="15">
        <f>SUMIFS('Database style for graphics'!F:F,'Database style for graphics'!$C:$C,State,'Database style for graphics'!$D:$D,'Ind. Segment Consump. Compare'!$E4)/1000</f>
        <v>82.1082327339589</v>
      </c>
      <c r="G4" s="15">
        <f>SUMIFS('Database style for graphics'!G:G,'Database style for graphics'!$C:$C,State,'Database style for graphics'!$D:$D,'Ind. Segment Consump. Compare'!$E4)/1000</f>
        <v>4.0858103306244296</v>
      </c>
      <c r="H4" s="15">
        <f>SUMIFS('Database style for graphics'!H:H,'Database style for graphics'!$C:$C,State,'Database style for graphics'!$D:$D,'Ind. Segment Consump. Compare'!$E4)/1000</f>
        <v>128.16580402209374</v>
      </c>
      <c r="I4" s="15">
        <f>SUMIFS('Database style for graphics'!I:I,'Database style for graphics'!$C:$C,State,'Database style for graphics'!$D:$D,'Ind. Segment Consump. Compare'!$E4)/1000</f>
        <v>326.00340623141898</v>
      </c>
      <c r="J4" s="15">
        <f>SUMIFS('Database style for graphics'!J:J,'Database style for graphics'!$C:$C,State,'Database style for graphics'!$D:$D,'Ind. Segment Consump. Compare'!$E4)/1000</f>
        <v>0.1165701459286748</v>
      </c>
      <c r="K4" s="15">
        <f>SUMIFS('Database style for graphics'!K:K,'Database style for graphics'!$C:$C,State,'Database style for graphics'!$D:$D,'Ind. Segment Consump. Compare'!$E4)/1000</f>
        <v>0.44128590798780493</v>
      </c>
      <c r="L4" s="15">
        <f>SUMIFS('Database style for graphics'!L:L,'Database style for graphics'!$C:$C,State,'Database style for graphics'!$D:$D,'Ind. Segment Consump. Compare'!$E4)/1000</f>
        <v>6.3225536975930519</v>
      </c>
      <c r="M4" s="15">
        <f>SUMIFS('Database style for graphics'!M:M,'Database style for graphics'!$C:$C,State,'Database style for graphics'!$D:$D,'Ind. Segment Consump. Compare'!$E4)/1000</f>
        <v>11.522139121669278</v>
      </c>
      <c r="N4" s="15">
        <f>SUMIFS('Database style for graphics'!N:N,'Database style for graphics'!$C:$C,State,'Database style for graphics'!$D:$D,'Ind. Segment Consump. Compare'!$E4)/1000</f>
        <v>10.188171333185819</v>
      </c>
      <c r="O4" s="15">
        <f>SUMIFS('Database style for graphics'!O:O,'Database style for graphics'!$C:$C,State,'Database style for graphics'!$D:$D,'Ind. Segment Consump. Compare'!$E4)/1000</f>
        <v>0.41926195706163449</v>
      </c>
      <c r="P4" s="15">
        <f>SUMIFS('Database style for graphics'!P:P,'Database style for graphics'!$C:$C,State,'Database style for graphics'!$D:$D,'Ind. Segment Consump. Compare'!$E4)/1000</f>
        <v>2.1383913434288893</v>
      </c>
      <c r="Q4" s="15">
        <f>SUMIFS('Database style for graphics'!Q:Q,'Database style for graphics'!$C:$C,State,'Database style for graphics'!$D:$D,'Ind. Segment Consump. Compare'!$E4)/1000</f>
        <v>12.332812765137531</v>
      </c>
      <c r="R4" s="15">
        <f>SUMIFS('Database style for graphics'!R:R,'Database style for graphics'!$C:$C,State,'Database style for graphics'!$D:$D,'Ind. Segment Consump. Compare'!$E4)/1000</f>
        <v>7.7675854904625954</v>
      </c>
      <c r="S4" s="15">
        <f>SUMIFS('Database style for graphics'!S:S,'Database style for graphics'!$C:$C,State,'Database style for graphics'!$D:$D,'Ind. Segment Consump. Compare'!$E4)/1000</f>
        <v>8.8124064844647645</v>
      </c>
      <c r="T4" s="15">
        <f>SUMIFS('Database style for graphics'!T:T,'Database style for graphics'!$C:$C,State,'Database style for graphics'!$D:$D,'Ind. Segment Consump. Compare'!$E4)/1000</f>
        <v>94.756250116921692</v>
      </c>
    </row>
    <row r="5" spans="1:23" x14ac:dyDescent="0.25">
      <c r="E5" s="10" t="s">
        <v>112</v>
      </c>
      <c r="F5" s="15">
        <f>SUMIFS('Database style for graphics'!F:F,'Database style for graphics'!$C:$C,State,'Database style for graphics'!$D:$D,'Ind. Segment Consump. Compare'!$E5)/1000</f>
        <v>117.02238134923718</v>
      </c>
      <c r="G5" s="15">
        <f>SUMIFS('Database style for graphics'!G:G,'Database style for graphics'!$C:$C,State,'Database style for graphics'!$D:$D,'Ind. Segment Consump. Compare'!$E5)/1000</f>
        <v>7.3453480451967028</v>
      </c>
      <c r="H5" s="15">
        <f>SUMIFS('Database style for graphics'!H:H,'Database style for graphics'!$C:$C,State,'Database style for graphics'!$D:$D,'Ind. Segment Consump. Compare'!$E5)/1000</f>
        <v>173.9560852631665</v>
      </c>
      <c r="I5" s="15">
        <f>SUMIFS('Database style for graphics'!I:I,'Database style for graphics'!$C:$C,State,'Database style for graphics'!$D:$D,'Ind. Segment Consump. Compare'!$E5)/1000</f>
        <v>622.37477986935176</v>
      </c>
      <c r="J5" s="15">
        <f>SUMIFS('Database style for graphics'!J:J,'Database style for graphics'!$C:$C,State,'Database style for graphics'!$D:$D,'Ind. Segment Consump. Compare'!$E5)/1000</f>
        <v>5.9807101139136648E-2</v>
      </c>
      <c r="K5" s="15">
        <f>SUMIFS('Database style for graphics'!K:K,'Database style for graphics'!$C:$C,State,'Database style for graphics'!$D:$D,'Ind. Segment Consump. Compare'!$E5)/1000</f>
        <v>0.79222170577125195</v>
      </c>
      <c r="L5" s="15">
        <f>SUMIFS('Database style for graphics'!L:L,'Database style for graphics'!$C:$C,State,'Database style for graphics'!$D:$D,'Ind. Segment Consump. Compare'!$E5)/1000</f>
        <v>4.2016487968921137</v>
      </c>
      <c r="M5" s="15">
        <f>SUMIFS('Database style for graphics'!M:M,'Database style for graphics'!$C:$C,State,'Database style for graphics'!$D:$D,'Ind. Segment Consump. Compare'!$E5)/1000</f>
        <v>18.935148768772155</v>
      </c>
      <c r="N5" s="15">
        <f>SUMIFS('Database style for graphics'!N:N,'Database style for graphics'!$C:$C,State,'Database style for graphics'!$D:$D,'Ind. Segment Consump. Compare'!$E5)/1000</f>
        <v>16.289414943249636</v>
      </c>
      <c r="O5" s="15">
        <f>SUMIFS('Database style for graphics'!O:O,'Database style for graphics'!$C:$C,State,'Database style for graphics'!$D:$D,'Ind. Segment Consump. Compare'!$E5)/1000</f>
        <v>0.55045730385112657</v>
      </c>
      <c r="P5" s="15">
        <f>SUMIFS('Database style for graphics'!P:P,'Database style for graphics'!$C:$C,State,'Database style for graphics'!$D:$D,'Ind. Segment Consump. Compare'!$E5)/1000</f>
        <v>2.6364049052128125</v>
      </c>
      <c r="Q5" s="15">
        <f>SUMIFS('Database style for graphics'!Q:Q,'Database style for graphics'!$C:$C,State,'Database style for graphics'!$D:$D,'Ind. Segment Consump. Compare'!$E5)/1000</f>
        <v>13.49134887705703</v>
      </c>
      <c r="R5" s="15">
        <f>SUMIFS('Database style for graphics'!R:R,'Database style for graphics'!$C:$C,State,'Database style for graphics'!$D:$D,'Ind. Segment Consump. Compare'!$E5)/1000</f>
        <v>6.327322603133064</v>
      </c>
      <c r="S5" s="15">
        <f>SUMIFS('Database style for graphics'!S:S,'Database style for graphics'!$C:$C,State,'Database style for graphics'!$D:$D,'Ind. Segment Consump. Compare'!$E5)/1000</f>
        <v>14.176348695905101</v>
      </c>
      <c r="T5" s="15">
        <f>SUMIFS('Database style for graphics'!T:T,'Database style for graphics'!$C:$C,State,'Database style for graphics'!$D:$D,'Ind. Segment Consump. Compare'!$E5)/1000</f>
        <v>77.794839649070852</v>
      </c>
    </row>
    <row r="29" spans="1:23" ht="17.399999999999999" x14ac:dyDescent="0.3">
      <c r="A29" s="4"/>
      <c r="B29" s="4" t="s">
        <v>55</v>
      </c>
      <c r="C29" s="5"/>
      <c r="D29" s="5"/>
      <c r="E29" s="6"/>
      <c r="F29" s="7"/>
      <c r="G29" s="5"/>
      <c r="H29" s="8"/>
      <c r="I29" s="8"/>
      <c r="J29" s="8"/>
      <c r="K29" s="8"/>
      <c r="L29" s="8"/>
      <c r="M29" s="8"/>
      <c r="N29" s="8"/>
      <c r="O29" s="8"/>
      <c r="P29" s="8"/>
      <c r="Q29" s="8"/>
      <c r="R29" s="8"/>
      <c r="S29" s="8"/>
      <c r="T29" s="8"/>
      <c r="U29" s="8"/>
      <c r="V29" s="8"/>
      <c r="W29" s="8"/>
    </row>
    <row r="30" spans="1:23" x14ac:dyDescent="0.25">
      <c r="B30" s="9" t="s">
        <v>53</v>
      </c>
    </row>
    <row r="31" spans="1:23" ht="27.6" x14ac:dyDescent="0.25">
      <c r="E31" s="10"/>
      <c r="F31" s="11" t="s">
        <v>8</v>
      </c>
      <c r="G31" s="11" t="s">
        <v>9</v>
      </c>
      <c r="H31" s="11" t="s">
        <v>10</v>
      </c>
      <c r="I31" s="11" t="s">
        <v>11</v>
      </c>
      <c r="J31" s="11" t="s">
        <v>12</v>
      </c>
      <c r="K31" s="11" t="s">
        <v>13</v>
      </c>
      <c r="L31" s="11" t="s">
        <v>14</v>
      </c>
      <c r="M31" s="11" t="s">
        <v>15</v>
      </c>
      <c r="N31" s="11" t="s">
        <v>16</v>
      </c>
      <c r="O31" s="11" t="s">
        <v>17</v>
      </c>
      <c r="P31" s="11" t="s">
        <v>18</v>
      </c>
      <c r="Q31" s="11" t="s">
        <v>19</v>
      </c>
      <c r="R31" s="11" t="s">
        <v>20</v>
      </c>
      <c r="S31" s="12" t="s">
        <v>21</v>
      </c>
      <c r="T31" s="12" t="s">
        <v>22</v>
      </c>
      <c r="U31" s="13"/>
    </row>
    <row r="32" spans="1:23" x14ac:dyDescent="0.25">
      <c r="E32" s="10" t="s">
        <v>23</v>
      </c>
      <c r="F32" s="14">
        <f>F4/SUM($F4:$T4)</f>
        <v>0.1181106364108165</v>
      </c>
      <c r="G32" s="14">
        <f t="shared" ref="G32:T32" si="0">G4/SUM($F4:$T4)</f>
        <v>5.8773358326631242E-3</v>
      </c>
      <c r="H32" s="14">
        <f t="shared" si="0"/>
        <v>0.18436329921022282</v>
      </c>
      <c r="I32" s="14">
        <f t="shared" si="0"/>
        <v>0.46894773520270744</v>
      </c>
      <c r="J32" s="14">
        <f t="shared" si="0"/>
        <v>1.6768323545274884E-4</v>
      </c>
      <c r="K32" s="14">
        <f t="shared" si="0"/>
        <v>6.3477872676229532E-4</v>
      </c>
      <c r="L32" s="14">
        <f t="shared" si="0"/>
        <v>9.0948351474556301E-3</v>
      </c>
      <c r="M32" s="14">
        <f t="shared" si="0"/>
        <v>1.6574308557873507E-2</v>
      </c>
      <c r="N32" s="14">
        <f t="shared" si="0"/>
        <v>1.4655429302978184E-2</v>
      </c>
      <c r="O32" s="14">
        <f t="shared" si="0"/>
        <v>6.0309782493849157E-4</v>
      </c>
      <c r="P32" s="14">
        <f t="shared" si="0"/>
        <v>3.076022392128635E-3</v>
      </c>
      <c r="Q32" s="14">
        <f t="shared" si="0"/>
        <v>1.7740442290915238E-2</v>
      </c>
      <c r="R32" s="14">
        <f t="shared" si="0"/>
        <v>1.1173477191094412E-2</v>
      </c>
      <c r="S32" s="14">
        <f t="shared" si="0"/>
        <v>1.2676426023726386E-2</v>
      </c>
      <c r="T32" s="14">
        <f t="shared" si="0"/>
        <v>0.1363044926502647</v>
      </c>
    </row>
    <row r="33" spans="5:20" ht="14.55" customHeight="1" x14ac:dyDescent="0.25">
      <c r="E33" s="10" t="s">
        <v>112</v>
      </c>
      <c r="F33" s="14">
        <f t="shared" ref="F33:T33" si="1">F5/SUM($F5:$T5)</f>
        <v>0.10876155433710102</v>
      </c>
      <c r="G33" s="14">
        <f t="shared" si="1"/>
        <v>6.8268262987949153E-3</v>
      </c>
      <c r="H33" s="14">
        <f t="shared" si="1"/>
        <v>0.16167620246212491</v>
      </c>
      <c r="I33" s="14">
        <f t="shared" si="1"/>
        <v>0.5784401894607577</v>
      </c>
      <c r="J33" s="14">
        <f t="shared" si="1"/>
        <v>5.5585206909063712E-5</v>
      </c>
      <c r="K33" s="14">
        <f t="shared" si="1"/>
        <v>7.3629730574468891E-4</v>
      </c>
      <c r="L33" s="14">
        <f t="shared" si="1"/>
        <v>3.9050466129620905E-3</v>
      </c>
      <c r="M33" s="14">
        <f t="shared" si="1"/>
        <v>1.7598481486629982E-2</v>
      </c>
      <c r="N33" s="14">
        <f t="shared" si="1"/>
        <v>1.5139514920505241E-2</v>
      </c>
      <c r="O33" s="14">
        <f t="shared" si="1"/>
        <v>5.1159950150380946E-4</v>
      </c>
      <c r="P33" s="14">
        <f t="shared" si="1"/>
        <v>2.4502961916077269E-3</v>
      </c>
      <c r="Q33" s="14">
        <f t="shared" si="1"/>
        <v>1.2538969529202713E-2</v>
      </c>
      <c r="R33" s="14">
        <f>R5/SUM($F5:$T5)</f>
        <v>5.8806651614384539E-3</v>
      </c>
      <c r="S33" s="14">
        <f t="shared" si="1"/>
        <v>1.3175613939951876E-2</v>
      </c>
      <c r="T33" s="14">
        <f t="shared" si="1"/>
        <v>7.230315758476602E-2</v>
      </c>
    </row>
  </sheetData>
  <sheetProtection formatCells="0"/>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7169" r:id="rId3" name="List Box 1">
              <controlPr defaultSize="0" autoLine="0" autoPict="0">
                <anchor moveWithCells="1">
                  <from>
                    <xdr:col>1</xdr:col>
                    <xdr:colOff>22860</xdr:colOff>
                    <xdr:row>2</xdr:row>
                    <xdr:rowOff>22860</xdr:rowOff>
                  </from>
                  <to>
                    <xdr:col>3</xdr:col>
                    <xdr:colOff>76200</xdr:colOff>
                    <xdr:row>5</xdr:row>
                    <xdr:rowOff>15240</xdr:rowOff>
                  </to>
                </anchor>
              </controlPr>
            </control>
          </mc:Choice>
        </mc:AlternateContent>
        <mc:AlternateContent xmlns:mc="http://schemas.openxmlformats.org/markup-compatibility/2006">
          <mc:Choice Requires="x14">
            <control shapeId="7170" r:id="rId4" name="List Box 2">
              <controlPr defaultSize="0" autoLine="0" autoPict="0">
                <anchor moveWithCells="1">
                  <from>
                    <xdr:col>1</xdr:col>
                    <xdr:colOff>22860</xdr:colOff>
                    <xdr:row>30</xdr:row>
                    <xdr:rowOff>22860</xdr:rowOff>
                  </from>
                  <to>
                    <xdr:col>3</xdr:col>
                    <xdr:colOff>76200</xdr:colOff>
                    <xdr:row>33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25F54-B300-4155-9D69-44AFE4CF710F}">
  <sheetPr>
    <tabColor rgb="FF00B050"/>
  </sheetPr>
  <dimension ref="A1"/>
  <sheetViews>
    <sheetView workbookViewId="0">
      <selection activeCell="H40" sqref="H40"/>
    </sheetView>
  </sheetViews>
  <sheetFormatPr defaultRowHeight="13.8"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49256-5478-42BC-9C54-5E5F57582E7C}">
  <dimension ref="A1:R17"/>
  <sheetViews>
    <sheetView workbookViewId="0">
      <selection activeCell="H40" sqref="H40"/>
    </sheetView>
  </sheetViews>
  <sheetFormatPr defaultRowHeight="13.8" x14ac:dyDescent="0.25"/>
  <sheetData>
    <row r="1" spans="1:18" x14ac:dyDescent="0.25">
      <c r="A1" s="3">
        <v>4</v>
      </c>
      <c r="B1" s="3"/>
      <c r="C1" s="3"/>
      <c r="D1" s="3"/>
      <c r="E1" s="3"/>
      <c r="F1" s="3"/>
      <c r="G1" s="3"/>
      <c r="H1" s="3"/>
      <c r="I1" s="3"/>
      <c r="J1" s="3"/>
      <c r="K1" s="3">
        <v>2</v>
      </c>
      <c r="L1" s="3"/>
      <c r="M1" s="3">
        <v>3</v>
      </c>
      <c r="N1" s="3">
        <v>1</v>
      </c>
      <c r="O1" s="3">
        <v>1</v>
      </c>
      <c r="P1" s="3">
        <v>10</v>
      </c>
      <c r="Q1" s="3"/>
      <c r="R1" s="3"/>
    </row>
    <row r="2" spans="1:18" x14ac:dyDescent="0.25">
      <c r="A2" s="3"/>
      <c r="B2" s="3" t="s">
        <v>33</v>
      </c>
      <c r="C2" s="3" t="str">
        <f>INDEX($L$2:$L$6,K1)</f>
        <v>WA</v>
      </c>
      <c r="D2" s="3"/>
      <c r="E2" s="3"/>
      <c r="F2" s="3"/>
      <c r="G2" s="3"/>
      <c r="H2" s="3"/>
      <c r="I2" s="3"/>
      <c r="J2" s="3"/>
      <c r="K2" s="3" t="s">
        <v>34</v>
      </c>
      <c r="L2" s="3" t="s">
        <v>31</v>
      </c>
      <c r="M2" s="3" t="s">
        <v>35</v>
      </c>
      <c r="N2" s="3" t="s">
        <v>36</v>
      </c>
      <c r="O2" s="2" t="s">
        <v>0</v>
      </c>
      <c r="P2" s="3" t="s">
        <v>56</v>
      </c>
      <c r="Q2" s="3"/>
    </row>
    <row r="3" spans="1:18" x14ac:dyDescent="0.25">
      <c r="A3" s="3"/>
      <c r="B3" s="3" t="s">
        <v>37</v>
      </c>
      <c r="C3" s="3" t="str">
        <f>INDEX($M$2:$M$6,M1)</f>
        <v>Industrial</v>
      </c>
      <c r="D3" s="3"/>
      <c r="E3" s="3"/>
      <c r="F3" s="3"/>
      <c r="G3" s="3"/>
      <c r="H3" s="3"/>
      <c r="I3" s="3"/>
      <c r="J3" s="3"/>
      <c r="K3" s="3" t="s">
        <v>38</v>
      </c>
      <c r="L3" s="3" t="s">
        <v>24</v>
      </c>
      <c r="M3" s="3" t="s">
        <v>39</v>
      </c>
      <c r="N3" s="3" t="s">
        <v>40</v>
      </c>
      <c r="O3" s="2" t="s">
        <v>1</v>
      </c>
      <c r="P3" s="3" t="s">
        <v>8</v>
      </c>
      <c r="Q3" s="3"/>
    </row>
    <row r="4" spans="1:18" x14ac:dyDescent="0.25">
      <c r="A4" s="3"/>
      <c r="B4" s="3" t="s">
        <v>41</v>
      </c>
      <c r="C4" s="3" t="str">
        <f>INDEX($K$2:$K$6,K1)</f>
        <v>Washington</v>
      </c>
      <c r="D4" s="3"/>
      <c r="E4" s="3"/>
      <c r="F4" s="3"/>
      <c r="G4" s="3"/>
      <c r="H4" s="3"/>
      <c r="I4" s="3"/>
      <c r="J4" s="3"/>
      <c r="K4" s="3" t="s">
        <v>42</v>
      </c>
      <c r="L4" s="3" t="s">
        <v>30</v>
      </c>
      <c r="M4" s="3" t="s">
        <v>43</v>
      </c>
      <c r="N4" s="3" t="s">
        <v>44</v>
      </c>
      <c r="O4" s="2" t="s">
        <v>2</v>
      </c>
      <c r="P4" s="3" t="s">
        <v>9</v>
      </c>
      <c r="Q4" s="3"/>
    </row>
    <row r="5" spans="1:18" x14ac:dyDescent="0.25">
      <c r="A5" s="3"/>
      <c r="B5" s="3" t="s">
        <v>52</v>
      </c>
      <c r="C5" s="3" t="str">
        <f>INDEX($P$2:$P$17,P1)</f>
        <v>Water</v>
      </c>
      <c r="D5" s="3"/>
      <c r="E5" s="3"/>
      <c r="F5" s="3"/>
      <c r="G5" s="3"/>
      <c r="H5" s="3"/>
      <c r="I5" s="3"/>
      <c r="J5" s="3"/>
      <c r="K5" s="3" t="s">
        <v>45</v>
      </c>
      <c r="L5" s="3" t="s">
        <v>29</v>
      </c>
      <c r="M5" s="3" t="s">
        <v>46</v>
      </c>
      <c r="N5" s="3" t="s">
        <v>47</v>
      </c>
      <c r="O5" s="2" t="s">
        <v>3</v>
      </c>
      <c r="P5" s="3" t="s">
        <v>10</v>
      </c>
      <c r="Q5" s="3"/>
    </row>
    <row r="6" spans="1:18" x14ac:dyDescent="0.25">
      <c r="A6" s="3"/>
      <c r="B6" s="3" t="s">
        <v>48</v>
      </c>
      <c r="C6" s="3" t="str">
        <f>INDEX($O$2:$O$8,O1)</f>
        <v>HVAC</v>
      </c>
      <c r="D6" s="3"/>
      <c r="E6" s="3"/>
      <c r="F6" s="3"/>
      <c r="G6" s="3"/>
      <c r="H6" s="3"/>
      <c r="I6" s="3"/>
      <c r="J6" s="3"/>
      <c r="K6" s="3" t="s">
        <v>49</v>
      </c>
      <c r="L6" s="3" t="s">
        <v>28</v>
      </c>
      <c r="M6" s="3" t="s">
        <v>50</v>
      </c>
      <c r="N6" s="3"/>
      <c r="O6" s="2" t="s">
        <v>4</v>
      </c>
      <c r="P6" s="3" t="s">
        <v>11</v>
      </c>
      <c r="Q6" s="3"/>
    </row>
    <row r="7" spans="1:18" x14ac:dyDescent="0.25">
      <c r="A7" s="3"/>
      <c r="B7" s="3" t="s">
        <v>51</v>
      </c>
      <c r="C7" s="3">
        <f>INDEX($R$2:$R$40,R1)</f>
        <v>0</v>
      </c>
      <c r="D7" s="3"/>
      <c r="E7" s="3"/>
      <c r="F7" s="3"/>
      <c r="G7" s="3"/>
      <c r="H7" s="3"/>
      <c r="I7" s="3"/>
      <c r="J7" s="3"/>
      <c r="K7" s="3"/>
      <c r="L7" s="3"/>
      <c r="M7" s="3"/>
      <c r="N7" s="3"/>
      <c r="O7" s="2" t="s">
        <v>5</v>
      </c>
      <c r="P7" s="3" t="s">
        <v>12</v>
      </c>
      <c r="Q7" s="3"/>
    </row>
    <row r="8" spans="1:18" x14ac:dyDescent="0.25">
      <c r="O8" s="2" t="s">
        <v>6</v>
      </c>
      <c r="P8" s="3" t="s">
        <v>13</v>
      </c>
    </row>
    <row r="9" spans="1:18" x14ac:dyDescent="0.25">
      <c r="P9" t="s">
        <v>14</v>
      </c>
    </row>
    <row r="10" spans="1:18" x14ac:dyDescent="0.25">
      <c r="P10" t="s">
        <v>15</v>
      </c>
    </row>
    <row r="11" spans="1:18" x14ac:dyDescent="0.25">
      <c r="P11" t="s">
        <v>16</v>
      </c>
    </row>
    <row r="12" spans="1:18" x14ac:dyDescent="0.25">
      <c r="P12" t="s">
        <v>17</v>
      </c>
    </row>
    <row r="13" spans="1:18" x14ac:dyDescent="0.25">
      <c r="P13" t="s">
        <v>18</v>
      </c>
    </row>
    <row r="14" spans="1:18" x14ac:dyDescent="0.25">
      <c r="P14" t="s">
        <v>19</v>
      </c>
    </row>
    <row r="15" spans="1:18" x14ac:dyDescent="0.25">
      <c r="P15" t="s">
        <v>20</v>
      </c>
    </row>
    <row r="16" spans="1:18" x14ac:dyDescent="0.25">
      <c r="P16" t="s">
        <v>21</v>
      </c>
    </row>
    <row r="17" spans="16:16" x14ac:dyDescent="0.25">
      <c r="P17" t="s">
        <v>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9507B-A31F-48B9-9242-9CD21CBBA5A8}">
  <dimension ref="A1:U72"/>
  <sheetViews>
    <sheetView workbookViewId="0">
      <selection activeCell="H40" sqref="H40"/>
    </sheetView>
  </sheetViews>
  <sheetFormatPr defaultRowHeight="13.8" x14ac:dyDescent="0.25"/>
  <cols>
    <col min="5" max="5" width="13.19921875" customWidth="1"/>
    <col min="6" max="6" width="8.8984375" bestFit="1" customWidth="1"/>
    <col min="21" max="21" width="11.69921875" bestFit="1" customWidth="1"/>
  </cols>
  <sheetData>
    <row r="1" spans="1:21" x14ac:dyDescent="0.25">
      <c r="B1" t="s">
        <v>25</v>
      </c>
      <c r="C1" t="s">
        <v>26</v>
      </c>
      <c r="D1" t="s">
        <v>27</v>
      </c>
      <c r="E1" s="1" t="s">
        <v>32</v>
      </c>
      <c r="F1" t="s">
        <v>8</v>
      </c>
      <c r="G1" t="s">
        <v>9</v>
      </c>
      <c r="H1" t="s">
        <v>10</v>
      </c>
      <c r="I1" t="s">
        <v>11</v>
      </c>
      <c r="J1" t="s">
        <v>12</v>
      </c>
      <c r="K1" t="s">
        <v>13</v>
      </c>
      <c r="L1" t="s">
        <v>14</v>
      </c>
      <c r="M1" t="s">
        <v>15</v>
      </c>
      <c r="N1" t="s">
        <v>16</v>
      </c>
      <c r="O1" t="s">
        <v>17</v>
      </c>
      <c r="P1" t="s">
        <v>18</v>
      </c>
      <c r="Q1" t="s">
        <v>19</v>
      </c>
      <c r="R1" t="s">
        <v>20</v>
      </c>
      <c r="S1" t="s">
        <v>21</v>
      </c>
      <c r="T1" t="s">
        <v>22</v>
      </c>
      <c r="U1" t="s">
        <v>56</v>
      </c>
    </row>
    <row r="2" spans="1:21" x14ac:dyDescent="0.25">
      <c r="A2">
        <v>1</v>
      </c>
      <c r="B2" t="str">
        <f>C2&amp;D2&amp;E2</f>
        <v>WY2023 CPAHVAC</v>
      </c>
      <c r="C2" t="s">
        <v>28</v>
      </c>
      <c r="D2" t="s">
        <v>112</v>
      </c>
      <c r="E2" s="2" t="s">
        <v>0</v>
      </c>
      <c r="F2" s="69">
        <f>SUMIFS(INDEX(Usage!$H$2:$V$136,,MATCH(F$1,Usage!$H$1:$V$1,0)),Usage!$G$2:$G$136,$E2,Usage!$C$2:$C$136,$C2)/1000</f>
        <v>1108.7322881818359</v>
      </c>
      <c r="G2">
        <f>SUMIFS(INDEX(Usage!$H$2:$V$136,,MATCH(G$1,Usage!$H$1:$V$1,0)),Usage!$G$2:$G$136,$E2,Usage!$C$2:$C$136,$C2)/1000</f>
        <v>151667.19520876871</v>
      </c>
      <c r="H2">
        <f>SUMIFS(INDEX(Usage!$H$2:$V$136,,MATCH(H$1,Usage!$H$1:$V$1,0)),Usage!$G$2:$G$136,$E2,Usage!$C$2:$C$136,$C2)/1000</f>
        <v>2305.5177411661298</v>
      </c>
      <c r="I2">
        <f>SUMIFS(INDEX(Usage!$H$2:$V$136,,MATCH(I$1,Usage!$H$1:$V$1,0)),Usage!$G$2:$G$136,$E2,Usage!$C$2:$C$136,$C2)/1000</f>
        <v>0.61433323797732176</v>
      </c>
      <c r="J2">
        <f>SUMIFS(INDEX(Usage!$H$2:$V$136,,MATCH(J$1,Usage!$H$1:$V$1,0)),Usage!$G$2:$G$136,$E2,Usage!$C$2:$C$136,$C2)/1000</f>
        <v>13957.628124358587</v>
      </c>
      <c r="K2">
        <f>SUMIFS(INDEX(Usage!$H$2:$V$136,,MATCH(K$1,Usage!$H$1:$V$1,0)),Usage!$G$2:$G$136,$E2,Usage!$C$2:$C$136,$C2)/1000</f>
        <v>9766.8345432101705</v>
      </c>
      <c r="L2">
        <f>SUMIFS(INDEX(Usage!$H$2:$V$136,,MATCH(L$1,Usage!$H$1:$V$1,0)),Usage!$G$2:$G$136,$E2,Usage!$C$2:$C$136,$C2)/1000</f>
        <v>2959.3620297093844</v>
      </c>
      <c r="M2">
        <f>SUMIFS(INDEX(Usage!$H$2:$V$136,,MATCH(M$1,Usage!$H$1:$V$1,0)),Usage!$G$2:$G$136,$E2,Usage!$C$2:$C$136,$C2)/1000</f>
        <v>0</v>
      </c>
      <c r="N2">
        <f>SUMIFS(INDEX(Usage!$H$2:$V$136,,MATCH(N$1,Usage!$H$1:$V$1,0)),Usage!$G$2:$G$136,$E2,Usage!$C$2:$C$136,$C2)/1000</f>
        <v>2261.7601084639205</v>
      </c>
      <c r="O2">
        <f>SUMIFS(INDEX(Usage!$H$2:$V$136,,MATCH(O$1,Usage!$H$1:$V$1,0)),Usage!$G$2:$G$136,$E2,Usage!$C$2:$C$136,$C2)/1000</f>
        <v>29168.098151065082</v>
      </c>
      <c r="P2">
        <f>SUMIFS(INDEX(Usage!$H$2:$V$136,,MATCH(P$1,Usage!$H$1:$V$1,0)),Usage!$G$2:$G$136,$E2,Usage!$C$2:$C$136,$C2)/1000</f>
        <v>524.29684448364242</v>
      </c>
      <c r="Q2">
        <f>SUMIFS(INDEX(Usage!$H$2:$V$136,,MATCH(Q$1,Usage!$H$1:$V$1,0)),Usage!$G$2:$G$136,$E2,Usage!$C$2:$C$136,$C2)/1000</f>
        <v>5081.6837754431026</v>
      </c>
      <c r="R2">
        <f>SUMIFS(INDEX(Usage!$H$2:$V$136,,MATCH(R$1,Usage!$H$1:$V$1,0)),Usage!$G$2:$G$136,$E2,Usage!$C$2:$C$136,$C2)/1000</f>
        <v>265.15708525691588</v>
      </c>
      <c r="S2">
        <f>SUMIFS(INDEX(Usage!$H$2:$V$136,,MATCH(S$1,Usage!$H$1:$V$1,0)),Usage!$G$2:$G$136,$E2,Usage!$C$2:$C$136,$C2)/1000</f>
        <v>5427.9042669451037</v>
      </c>
      <c r="T2">
        <f>SUMIFS(INDEX(Usage!$H$2:$V$136,,MATCH(T$1,Usage!$H$1:$V$1,0)),Usage!$G$2:$G$136,$E2,Usage!$C$2:$C$136,$C2)/1000</f>
        <v>7481.4977280928351</v>
      </c>
      <c r="U2">
        <f>SUM(F2:T2)</f>
        <v>231976.28222838344</v>
      </c>
    </row>
    <row r="3" spans="1:21" x14ac:dyDescent="0.25">
      <c r="A3" t="s">
        <v>57</v>
      </c>
      <c r="B3" t="str">
        <f t="shared" ref="B3:B67" si="0">C3&amp;D3&amp;E3</f>
        <v>WY2023 CPALighting</v>
      </c>
      <c r="C3" t="s">
        <v>28</v>
      </c>
      <c r="D3" t="s">
        <v>112</v>
      </c>
      <c r="E3" s="2" t="s">
        <v>1</v>
      </c>
      <c r="F3">
        <f>SUMIFS(INDEX(Usage!$H$2:$V$136,,MATCH(F$1,Usage!$H$1:$V$1,0)),Usage!$G$2:$G$136,$E3,Usage!$C$2:$C$136,$C3)/1000</f>
        <v>976.36181861399189</v>
      </c>
      <c r="G3">
        <f>SUMIFS(INDEX(Usage!$H$2:$V$136,,MATCH(G$1,Usage!$H$1:$V$1,0)),Usage!$G$2:$G$136,$E3,Usage!$C$2:$C$136,$C3)/1000</f>
        <v>195000.67955413117</v>
      </c>
      <c r="H3">
        <f>SUMIFS(INDEX(Usage!$H$2:$V$136,,MATCH(H$1,Usage!$H$1:$V$1,0)),Usage!$G$2:$G$136,$E3,Usage!$C$2:$C$136,$C3)/1000</f>
        <v>2030.2642203224179</v>
      </c>
      <c r="I3">
        <f>SUMIFS(INDEX(Usage!$H$2:$V$136,,MATCH(I$1,Usage!$H$1:$V$1,0)),Usage!$G$2:$G$136,$E3,Usage!$C$2:$C$136,$C3)/1000</f>
        <v>0.53588696603782726</v>
      </c>
      <c r="J3">
        <f>SUMIFS(INDEX(Usage!$H$2:$V$136,,MATCH(J$1,Usage!$H$1:$V$1,0)),Usage!$G$2:$G$136,$E3,Usage!$C$2:$C$136,$C3)/1000</f>
        <v>9287.0453126790744</v>
      </c>
      <c r="K3">
        <f>SUMIFS(INDEX(Usage!$H$2:$V$136,,MATCH(K$1,Usage!$H$1:$V$1,0)),Usage!$G$2:$G$136,$E3,Usage!$C$2:$C$136,$C3)/1000</f>
        <v>7462.8201955221912</v>
      </c>
      <c r="L3">
        <f>SUMIFS(INDEX(Usage!$H$2:$V$136,,MATCH(L$1,Usage!$H$1:$V$1,0)),Usage!$G$2:$G$136,$E3,Usage!$C$2:$C$136,$C3)/1000</f>
        <v>1981.7249673250899</v>
      </c>
      <c r="M3">
        <f>SUMIFS(INDEX(Usage!$H$2:$V$136,,MATCH(M$1,Usage!$H$1:$V$1,0)),Usage!$G$2:$G$136,$E3,Usage!$C$2:$C$136,$C3)/1000</f>
        <v>1093.2568859488761</v>
      </c>
      <c r="N3">
        <f>SUMIFS(INDEX(Usage!$H$2:$V$136,,MATCH(N$1,Usage!$H$1:$V$1,0)),Usage!$G$2:$G$136,$E3,Usage!$C$2:$C$136,$C3)/1000</f>
        <v>1292.4343476936692</v>
      </c>
      <c r="O3">
        <f>SUMIFS(INDEX(Usage!$H$2:$V$136,,MATCH(O$1,Usage!$H$1:$V$1,0)),Usage!$G$2:$G$136,$E3,Usage!$C$2:$C$136,$C3)/1000</f>
        <v>18759.446755698355</v>
      </c>
      <c r="P3">
        <f>SUMIFS(INDEX(Usage!$H$2:$V$136,,MATCH(P$1,Usage!$H$1:$V$1,0)),Usage!$G$2:$G$136,$E3,Usage!$C$2:$C$136,$C3)/1000</f>
        <v>199.37034286173738</v>
      </c>
      <c r="Q3">
        <f>SUMIFS(INDEX(Usage!$H$2:$V$136,,MATCH(Q$1,Usage!$H$1:$V$1,0)),Usage!$G$2:$G$136,$E3,Usage!$C$2:$C$136,$C3)/1000</f>
        <v>3473.5290897611499</v>
      </c>
      <c r="R3">
        <f>SUMIFS(INDEX(Usage!$H$2:$V$136,,MATCH(R$1,Usage!$H$1:$V$1,0)),Usage!$G$2:$G$136,$E3,Usage!$C$2:$C$136,$C3)/1000</f>
        <v>212.48442932949658</v>
      </c>
      <c r="S3">
        <f>SUMIFS(INDEX(Usage!$H$2:$V$136,,MATCH(S$1,Usage!$H$1:$V$1,0)),Usage!$G$2:$G$136,$E3,Usage!$C$2:$C$136,$C3)/1000</f>
        <v>3419.2360463617119</v>
      </c>
      <c r="T3">
        <f>SUMIFS(INDEX(Usage!$H$2:$V$136,,MATCH(T$1,Usage!$H$1:$V$1,0)),Usage!$G$2:$G$136,$E3,Usage!$C$2:$C$136,$C3)/1000</f>
        <v>4310.7176314233911</v>
      </c>
      <c r="U3">
        <f t="shared" ref="U3:U36" si="1">SUM(F3:T3)</f>
        <v>249499.90748463833</v>
      </c>
    </row>
    <row r="4" spans="1:21" x14ac:dyDescent="0.25">
      <c r="A4" t="s">
        <v>57</v>
      </c>
      <c r="B4" t="str">
        <f t="shared" si="0"/>
        <v>WY2023 CPAMachine Drive</v>
      </c>
      <c r="C4" t="s">
        <v>28</v>
      </c>
      <c r="D4" t="s">
        <v>112</v>
      </c>
      <c r="E4" s="2" t="s">
        <v>2</v>
      </c>
      <c r="F4">
        <f>SUMIFS(INDEX(Usage!$H$2:$V$136,,MATCH(F$1,Usage!$H$1:$V$1,0)),Usage!$G$2:$G$136,$E4,Usage!$C$2:$C$136,$C4)/1000</f>
        <v>5739.1066120334999</v>
      </c>
      <c r="G4">
        <f>SUMIFS(INDEX(Usage!$H$2:$V$136,,MATCH(G$1,Usage!$H$1:$V$1,0)),Usage!$G$2:$G$136,$E4,Usage!$C$2:$C$136,$C4)/1000</f>
        <v>4116681.0128094354</v>
      </c>
      <c r="H4">
        <f>SUMIFS(INDEX(Usage!$H$2:$V$136,,MATCH(H$1,Usage!$H$1:$V$1,0)),Usage!$G$2:$G$136,$E4,Usage!$C$2:$C$136,$C4)/1000</f>
        <v>11934.000888695189</v>
      </c>
      <c r="I4">
        <f>SUMIFS(INDEX(Usage!$H$2:$V$136,,MATCH(I$1,Usage!$H$1:$V$1,0)),Usage!$G$2:$G$136,$E4,Usage!$C$2:$C$136,$C4)/1000</f>
        <v>10.42178926462957</v>
      </c>
      <c r="J4">
        <f>SUMIFS(INDEX(Usage!$H$2:$V$136,,MATCH(J$1,Usage!$H$1:$V$1,0)),Usage!$G$2:$G$136,$E4,Usage!$C$2:$C$136,$C4)/1000</f>
        <v>296092.21972999536</v>
      </c>
      <c r="K4">
        <f>SUMIFS(INDEX(Usage!$H$2:$V$136,,MATCH(K$1,Usage!$H$1:$V$1,0)),Usage!$G$2:$G$136,$E4,Usage!$C$2:$C$136,$C4)/1000</f>
        <v>80215.857188939641</v>
      </c>
      <c r="L4">
        <f>SUMIFS(INDEX(Usage!$H$2:$V$136,,MATCH(L$1,Usage!$H$1:$V$1,0)),Usage!$G$2:$G$136,$E4,Usage!$C$2:$C$136,$C4)/1000</f>
        <v>6104.9240695204417</v>
      </c>
      <c r="M4">
        <f>SUMIFS(INDEX(Usage!$H$2:$V$136,,MATCH(M$1,Usage!$H$1:$V$1,0)),Usage!$G$2:$G$136,$E4,Usage!$C$2:$C$136,$C4)/1000</f>
        <v>19459.972569889993</v>
      </c>
      <c r="N4">
        <f>SUMIFS(INDEX(Usage!$H$2:$V$136,,MATCH(N$1,Usage!$H$1:$V$1,0)),Usage!$G$2:$G$136,$E4,Usage!$C$2:$C$136,$C4)/1000</f>
        <v>26818.012714643632</v>
      </c>
      <c r="O4">
        <f>SUMIFS(INDEX(Usage!$H$2:$V$136,,MATCH(O$1,Usage!$H$1:$V$1,0)),Usage!$G$2:$G$136,$E4,Usage!$C$2:$C$136,$C4)/1000</f>
        <v>256832.37029440052</v>
      </c>
      <c r="P4">
        <f>SUMIFS(INDEX(Usage!$H$2:$V$136,,MATCH(P$1,Usage!$H$1:$V$1,0)),Usage!$G$2:$G$136,$E4,Usage!$C$2:$C$136,$C4)/1000</f>
        <v>490.63181287032671</v>
      </c>
      <c r="Q4">
        <f>SUMIFS(INDEX(Usage!$H$2:$V$136,,MATCH(Q$1,Usage!$H$1:$V$1,0)),Usage!$G$2:$G$136,$E4,Usage!$C$2:$C$136,$C4)/1000</f>
        <v>10547.071345685397</v>
      </c>
      <c r="R4">
        <f>SUMIFS(INDEX(Usage!$H$2:$V$136,,MATCH(R$1,Usage!$H$1:$V$1,0)),Usage!$G$2:$G$136,$E4,Usage!$C$2:$C$136,$C4)/1000</f>
        <v>2690.8715029670161</v>
      </c>
      <c r="S4">
        <f>SUMIFS(INDEX(Usage!$H$2:$V$136,,MATCH(S$1,Usage!$H$1:$V$1,0)),Usage!$G$2:$G$136,$E4,Usage!$C$2:$C$136,$C4)/1000</f>
        <v>15337.061423558338</v>
      </c>
      <c r="T4">
        <f>SUMIFS(INDEX(Usage!$H$2:$V$136,,MATCH(T$1,Usage!$H$1:$V$1,0)),Usage!$G$2:$G$136,$E4,Usage!$C$2:$C$136,$C4)/1000</f>
        <v>10168.242810005213</v>
      </c>
      <c r="U4">
        <f t="shared" si="1"/>
        <v>4859121.7775619058</v>
      </c>
    </row>
    <row r="5" spans="1:21" x14ac:dyDescent="0.25">
      <c r="A5" t="s">
        <v>57</v>
      </c>
      <c r="B5" t="str">
        <f t="shared" si="0"/>
        <v>WY2023 CPAProcess Heating</v>
      </c>
      <c r="C5" t="s">
        <v>28</v>
      </c>
      <c r="D5" t="s">
        <v>112</v>
      </c>
      <c r="E5" s="2" t="s">
        <v>3</v>
      </c>
      <c r="F5">
        <f>SUMIFS(INDEX(Usage!$H$2:$V$136,,MATCH(F$1,Usage!$H$1:$V$1,0)),Usage!$G$2:$G$136,$E5,Usage!$C$2:$C$136,$C5)/1000</f>
        <v>568.01792881136123</v>
      </c>
      <c r="G5">
        <f>SUMIFS(INDEX(Usage!$H$2:$V$136,,MATCH(G$1,Usage!$H$1:$V$1,0)),Usage!$G$2:$G$136,$E5,Usage!$C$2:$C$136,$C5)/1000</f>
        <v>43333.484345362485</v>
      </c>
      <c r="H5">
        <f>SUMIFS(INDEX(Usage!$H$2:$V$136,,MATCH(H$1,Usage!$H$1:$V$1,0)),Usage!$G$2:$G$136,$E5,Usage!$C$2:$C$136,$C5)/1000</f>
        <v>1181.1466357875731</v>
      </c>
      <c r="I5">
        <f>SUMIFS(INDEX(Usage!$H$2:$V$136,,MATCH(I$1,Usage!$H$1:$V$1,0)),Usage!$G$2:$G$136,$E5,Usage!$C$2:$C$136,$C5)/1000</f>
        <v>0.54355045619177433</v>
      </c>
      <c r="J5">
        <f>SUMIFS(INDEX(Usage!$H$2:$V$136,,MATCH(J$1,Usage!$H$1:$V$1,0)),Usage!$G$2:$G$136,$E5,Usage!$C$2:$C$136,$C5)/1000</f>
        <v>12409.787238912073</v>
      </c>
      <c r="K5">
        <f>SUMIFS(INDEX(Usage!$H$2:$V$136,,MATCH(K$1,Usage!$H$1:$V$1,0)),Usage!$G$2:$G$136,$E5,Usage!$C$2:$C$136,$C5)/1000</f>
        <v>38112.93806896262</v>
      </c>
      <c r="L5">
        <f>SUMIFS(INDEX(Usage!$H$2:$V$136,,MATCH(L$1,Usage!$H$1:$V$1,0)),Usage!$G$2:$G$136,$E5,Usage!$C$2:$C$136,$C5)/1000</f>
        <v>1734.270374460998</v>
      </c>
      <c r="M5">
        <f>SUMIFS(INDEX(Usage!$H$2:$V$136,,MATCH(M$1,Usage!$H$1:$V$1,0)),Usage!$G$2:$G$136,$E5,Usage!$C$2:$C$136,$C5)/1000</f>
        <v>0</v>
      </c>
      <c r="N5">
        <f>SUMIFS(INDEX(Usage!$H$2:$V$136,,MATCH(N$1,Usage!$H$1:$V$1,0)),Usage!$G$2:$G$136,$E5,Usage!$C$2:$C$136,$C5)/1000</f>
        <v>0</v>
      </c>
      <c r="O5">
        <f>SUMIFS(INDEX(Usage!$H$2:$V$136,,MATCH(O$1,Usage!$H$1:$V$1,0)),Usage!$G$2:$G$136,$E5,Usage!$C$2:$C$136,$C5)/1000</f>
        <v>16615.954845308694</v>
      </c>
      <c r="P5">
        <f>SUMIFS(INDEX(Usage!$H$2:$V$136,,MATCH(P$1,Usage!$H$1:$V$1,0)),Usage!$G$2:$G$136,$E5,Usage!$C$2:$C$136,$C5)/1000</f>
        <v>256.3520111566491</v>
      </c>
      <c r="Q5">
        <f>SUMIFS(INDEX(Usage!$H$2:$V$136,,MATCH(Q$1,Usage!$H$1:$V$1,0)),Usage!$G$2:$G$136,$E5,Usage!$C$2:$C$136,$C5)/1000</f>
        <v>2432.9584107904752</v>
      </c>
      <c r="R5">
        <f>SUMIFS(INDEX(Usage!$H$2:$V$136,,MATCH(R$1,Usage!$H$1:$V$1,0)),Usage!$G$2:$G$136,$E5,Usage!$C$2:$C$136,$C5)/1000</f>
        <v>227.16102076438119</v>
      </c>
      <c r="S5">
        <f>SUMIFS(INDEX(Usage!$H$2:$V$136,,MATCH(S$1,Usage!$H$1:$V$1,0)),Usage!$G$2:$G$136,$E5,Usage!$C$2:$C$136,$C5)/1000</f>
        <v>5244.6286329692684</v>
      </c>
      <c r="T5">
        <f>SUMIFS(INDEX(Usage!$H$2:$V$136,,MATCH(T$1,Usage!$H$1:$V$1,0)),Usage!$G$2:$G$136,$E5,Usage!$C$2:$C$136,$C5)/1000</f>
        <v>3584.6651092877992</v>
      </c>
      <c r="U5">
        <f t="shared" si="1"/>
        <v>125701.90817303058</v>
      </c>
    </row>
    <row r="6" spans="1:21" x14ac:dyDescent="0.25">
      <c r="A6" t="s">
        <v>57</v>
      </c>
      <c r="B6" t="str">
        <f t="shared" si="0"/>
        <v>WY2023 CPAProcess Cooling and Refrigeration</v>
      </c>
      <c r="C6" t="s">
        <v>28</v>
      </c>
      <c r="D6" t="s">
        <v>112</v>
      </c>
      <c r="E6" s="2" t="s">
        <v>4</v>
      </c>
      <c r="F6">
        <f>SUMIFS(INDEX(Usage!$H$2:$V$136,,MATCH(F$1,Usage!$H$1:$V$1,0)),Usage!$G$2:$G$136,$E6,Usage!$C$2:$C$136,$C6)/1000</f>
        <v>3455.1111860828591</v>
      </c>
      <c r="G6">
        <f>SUMIFS(INDEX(Usage!$H$2:$V$136,,MATCH(G$1,Usage!$H$1:$V$1,0)),Usage!$G$2:$G$136,$E6,Usage!$C$2:$C$136,$C6)/1000</f>
        <v>0</v>
      </c>
      <c r="H6">
        <f>SUMIFS(INDEX(Usage!$H$2:$V$136,,MATCH(H$1,Usage!$H$1:$V$1,0)),Usage!$G$2:$G$136,$E6,Usage!$C$2:$C$136,$C6)/1000</f>
        <v>7184.6199683409613</v>
      </c>
      <c r="I6">
        <f>SUMIFS(INDEX(Usage!$H$2:$V$136,,MATCH(I$1,Usage!$H$1:$V$1,0)),Usage!$G$2:$G$136,$E6,Usage!$C$2:$C$136,$C6)/1000</f>
        <v>0.2353388158184842</v>
      </c>
      <c r="J6">
        <f>SUMIFS(INDEX(Usage!$H$2:$V$136,,MATCH(J$1,Usage!$H$1:$V$1,0)),Usage!$G$2:$G$136,$E6,Usage!$C$2:$C$136,$C6)/1000</f>
        <v>15559.589320485045</v>
      </c>
      <c r="K6">
        <f>SUMIFS(INDEX(Usage!$H$2:$V$136,,MATCH(K$1,Usage!$H$1:$V$1,0)),Usage!$G$2:$G$136,$E6,Usage!$C$2:$C$136,$C6)/1000</f>
        <v>5865.1460128188492</v>
      </c>
      <c r="L6">
        <f>SUMIFS(INDEX(Usage!$H$2:$V$136,,MATCH(L$1,Usage!$H$1:$V$1,0)),Usage!$G$2:$G$136,$E6,Usage!$C$2:$C$136,$C6)/1000</f>
        <v>794.56938890115555</v>
      </c>
      <c r="M6">
        <f>SUMIFS(INDEX(Usage!$H$2:$V$136,,MATCH(M$1,Usage!$H$1:$V$1,0)),Usage!$G$2:$G$136,$E6,Usage!$C$2:$C$136,$C6)/1000</f>
        <v>0</v>
      </c>
      <c r="N6">
        <f>SUMIFS(INDEX(Usage!$H$2:$V$136,,MATCH(N$1,Usage!$H$1:$V$1,0)),Usage!$G$2:$G$136,$E6,Usage!$C$2:$C$136,$C6)/1000</f>
        <v>0</v>
      </c>
      <c r="O6">
        <f>SUMIFS(INDEX(Usage!$H$2:$V$136,,MATCH(O$1,Usage!$H$1:$V$1,0)),Usage!$G$2:$G$136,$E6,Usage!$C$2:$C$136,$C6)/1000</f>
        <v>44393.118778493801</v>
      </c>
      <c r="P6">
        <f>SUMIFS(INDEX(Usage!$H$2:$V$136,,MATCH(P$1,Usage!$H$1:$V$1,0)),Usage!$G$2:$G$136,$E6,Usage!$C$2:$C$136,$C6)/1000</f>
        <v>251.17781369078926</v>
      </c>
      <c r="Q6">
        <f>SUMIFS(INDEX(Usage!$H$2:$V$136,,MATCH(Q$1,Usage!$H$1:$V$1,0)),Usage!$G$2:$G$136,$E6,Usage!$C$2:$C$136,$C6)/1000</f>
        <v>1001.2436972322532</v>
      </c>
      <c r="R6">
        <f>SUMIFS(INDEX(Usage!$H$2:$V$136,,MATCH(R$1,Usage!$H$1:$V$1,0)),Usage!$G$2:$G$136,$E6,Usage!$C$2:$C$136,$C6)/1000</f>
        <v>24.950205439303893</v>
      </c>
      <c r="S6">
        <f>SUMIFS(INDEX(Usage!$H$2:$V$136,,MATCH(S$1,Usage!$H$1:$V$1,0)),Usage!$G$2:$G$136,$E6,Usage!$C$2:$C$136,$C6)/1000</f>
        <v>1125.8360372801424</v>
      </c>
      <c r="T6">
        <f>SUMIFS(INDEX(Usage!$H$2:$V$136,,MATCH(T$1,Usage!$H$1:$V$1,0)),Usage!$G$2:$G$136,$E6,Usage!$C$2:$C$136,$C6)/1000</f>
        <v>2209.7250673691915</v>
      </c>
      <c r="U6">
        <f t="shared" si="1"/>
        <v>81865.322814950167</v>
      </c>
    </row>
    <row r="7" spans="1:21" x14ac:dyDescent="0.25">
      <c r="A7" t="s">
        <v>57</v>
      </c>
      <c r="B7" t="str">
        <f t="shared" si="0"/>
        <v xml:space="preserve">WY2023 CPAProcess Electro-Chemical </v>
      </c>
      <c r="C7" t="s">
        <v>28</v>
      </c>
      <c r="D7" t="s">
        <v>112</v>
      </c>
      <c r="E7" s="2" t="s">
        <v>5</v>
      </c>
      <c r="F7">
        <f>SUMIFS(INDEX(Usage!$H$2:$V$136,,MATCH(F$1,Usage!$H$1:$V$1,0)),Usage!$G$2:$G$136,$E7,Usage!$C$2:$C$136,$C7)/1000</f>
        <v>29.377258259182057</v>
      </c>
      <c r="G7">
        <f>SUMIFS(INDEX(Usage!$H$2:$V$136,,MATCH(G$1,Usage!$H$1:$V$1,0)),Usage!$G$2:$G$136,$E7,Usage!$C$2:$C$136,$C7)/1000</f>
        <v>43333.484345362485</v>
      </c>
      <c r="H7">
        <f>SUMIFS(INDEX(Usage!$H$2:$V$136,,MATCH(H$1,Usage!$H$1:$V$1,0)),Usage!$G$2:$G$136,$E7,Usage!$C$2:$C$136,$C7)/1000</f>
        <v>61.087596009701073</v>
      </c>
      <c r="I7">
        <f>SUMIFS(INDEX(Usage!$H$2:$V$136,,MATCH(I$1,Usage!$H$1:$V$1,0)),Usage!$G$2:$G$136,$E7,Usage!$C$2:$C$136,$C7)/1000</f>
        <v>0.11537036086305795</v>
      </c>
      <c r="J7">
        <f>SUMIFS(INDEX(Usage!$H$2:$V$136,,MATCH(J$1,Usage!$H$1:$V$1,0)),Usage!$G$2:$G$136,$E7,Usage!$C$2:$C$136,$C7)/1000</f>
        <v>5347.0866951788612</v>
      </c>
      <c r="K7">
        <f>SUMIFS(INDEX(Usage!$H$2:$V$136,,MATCH(K$1,Usage!$H$1:$V$1,0)),Usage!$G$2:$G$136,$E7,Usage!$C$2:$C$136,$C7)/1000</f>
        <v>2674.0020531561208</v>
      </c>
      <c r="L7">
        <f>SUMIFS(INDEX(Usage!$H$2:$V$136,,MATCH(L$1,Usage!$H$1:$V$1,0)),Usage!$G$2:$G$136,$E7,Usage!$C$2:$C$136,$C7)/1000</f>
        <v>101.97495880334586</v>
      </c>
      <c r="M7">
        <f>SUMIFS(INDEX(Usage!$H$2:$V$136,,MATCH(M$1,Usage!$H$1:$V$1,0)),Usage!$G$2:$G$136,$E7,Usage!$C$2:$C$136,$C7)/1000</f>
        <v>0</v>
      </c>
      <c r="N7">
        <f>SUMIFS(INDEX(Usage!$H$2:$V$136,,MATCH(N$1,Usage!$H$1:$V$1,0)),Usage!$G$2:$G$136,$E7,Usage!$C$2:$C$136,$C7)/1000</f>
        <v>0</v>
      </c>
      <c r="O7">
        <f>SUMIFS(INDEX(Usage!$H$2:$V$136,,MATCH(O$1,Usage!$H$1:$V$1,0)),Usage!$G$2:$G$136,$E7,Usage!$C$2:$C$136,$C7)/1000</f>
        <v>78273.785100585039</v>
      </c>
      <c r="P7">
        <f>SUMIFS(INDEX(Usage!$H$2:$V$136,,MATCH(P$1,Usage!$H$1:$V$1,0)),Usage!$G$2:$G$136,$E7,Usage!$C$2:$C$136,$C7)/1000</f>
        <v>49.51510486316473</v>
      </c>
      <c r="Q7">
        <f>SUMIFS(INDEX(Usage!$H$2:$V$136,,MATCH(Q$1,Usage!$H$1:$V$1,0)),Usage!$G$2:$G$136,$E7,Usage!$C$2:$C$136,$C7)/1000</f>
        <v>250.84237000723118</v>
      </c>
      <c r="R7">
        <f>SUMIFS(INDEX(Usage!$H$2:$V$136,,MATCH(R$1,Usage!$H$1:$V$1,0)),Usage!$G$2:$G$136,$E7,Usage!$C$2:$C$136,$C7)/1000</f>
        <v>10.273614004419249</v>
      </c>
      <c r="S7">
        <f>SUMIFS(INDEX(Usage!$H$2:$V$136,,MATCH(S$1,Usage!$H$1:$V$1,0)),Usage!$G$2:$G$136,$E7,Usage!$C$2:$C$136,$C7)/1000</f>
        <v>1348.3850213936589</v>
      </c>
      <c r="T7">
        <f>SUMIFS(INDEX(Usage!$H$2:$V$136,,MATCH(T$1,Usage!$H$1:$V$1,0)),Usage!$G$2:$G$136,$E7,Usage!$C$2:$C$136,$C7)/1000</f>
        <v>217.46500662998395</v>
      </c>
      <c r="U7">
        <f t="shared" si="1"/>
        <v>131697.39449461407</v>
      </c>
    </row>
    <row r="8" spans="1:21" x14ac:dyDescent="0.25">
      <c r="A8" t="s">
        <v>57</v>
      </c>
      <c r="B8" t="str">
        <f t="shared" si="0"/>
        <v>WY2023 CPAProcess Other</v>
      </c>
      <c r="C8" t="s">
        <v>28</v>
      </c>
      <c r="D8" t="s">
        <v>112</v>
      </c>
      <c r="E8" s="2" t="s">
        <v>6</v>
      </c>
      <c r="F8">
        <f>SUMIFS(INDEX(Usage!$H$2:$V$136,,MATCH(F$1,Usage!$H$1:$V$1,0)),Usage!$G$2:$G$136,$E8,Usage!$C$2:$C$136,$C8)/1000</f>
        <v>1377.793412355639</v>
      </c>
      <c r="G8">
        <f>SUMIFS(INDEX(Usage!$H$2:$V$136,,MATCH(G$1,Usage!$H$1:$V$1,0)),Usage!$G$2:$G$136,$E8,Usage!$C$2:$C$136,$C8)/1000</f>
        <v>281667.6482448561</v>
      </c>
      <c r="H8">
        <f>SUMIFS(INDEX(Usage!$H$2:$V$136,,MATCH(H$1,Usage!$H$1:$V$1,0)),Usage!$G$2:$G$136,$E8,Usage!$C$2:$C$136,$C8)/1000</f>
        <v>2865.0082528549815</v>
      </c>
      <c r="I8">
        <f>SUMIFS(INDEX(Usage!$H$2:$V$136,,MATCH(I$1,Usage!$H$1:$V$1,0)),Usage!$G$2:$G$136,$E8,Usage!$C$2:$C$136,$C8)/1000</f>
        <v>1.3940585270952828</v>
      </c>
      <c r="J8">
        <f>SUMIFS(INDEX(Usage!$H$2:$V$136,,MATCH(J$1,Usage!$H$1:$V$1,0)),Usage!$G$2:$G$136,$E8,Usage!$C$2:$C$136,$C8)/1000</f>
        <v>13535.489701054979</v>
      </c>
      <c r="K8">
        <f>SUMIFS(INDEX(Usage!$H$2:$V$136,,MATCH(K$1,Usage!$H$1:$V$1,0)),Usage!$G$2:$G$136,$E8,Usage!$C$2:$C$136,$C8)/1000</f>
        <v>15001.319694435606</v>
      </c>
      <c r="L8">
        <f>SUMIFS(INDEX(Usage!$H$2:$V$136,,MATCH(L$1,Usage!$H$1:$V$1,0)),Usage!$G$2:$G$136,$E8,Usage!$C$2:$C$136,$C8)/1000</f>
        <v>2188.111146746196</v>
      </c>
      <c r="M8">
        <f>SUMIFS(INDEX(Usage!$H$2:$V$136,,MATCH(M$1,Usage!$H$1:$V$1,0)),Usage!$G$2:$G$136,$E8,Usage!$C$2:$C$136,$C8)/1000</f>
        <v>1311.90826313865</v>
      </c>
      <c r="N8">
        <f>SUMIFS(INDEX(Usage!$H$2:$V$136,,MATCH(N$1,Usage!$H$1:$V$1,0)),Usage!$G$2:$G$136,$E8,Usage!$C$2:$C$136,$C8)/1000</f>
        <v>1938.6515215405052</v>
      </c>
      <c r="O8">
        <f>SUMIFS(INDEX(Usage!$H$2:$V$136,,MATCH(O$1,Usage!$H$1:$V$1,0)),Usage!$G$2:$G$136,$E8,Usage!$C$2:$C$136,$C8)/1000</f>
        <v>31096.202859805409</v>
      </c>
      <c r="P8">
        <f>SUMIFS(INDEX(Usage!$H$2:$V$136,,MATCH(P$1,Usage!$H$1:$V$1,0)),Usage!$G$2:$G$136,$E8,Usage!$C$2:$C$136,$C8)/1000</f>
        <v>381.12221587136963</v>
      </c>
      <c r="Q8">
        <f>SUMIFS(INDEX(Usage!$H$2:$V$136,,MATCH(Q$1,Usage!$H$1:$V$1,0)),Usage!$G$2:$G$136,$E8,Usage!$C$2:$C$136,$C8)/1000</f>
        <v>2464.8451527405491</v>
      </c>
      <c r="R8">
        <f>SUMIFS(INDEX(Usage!$H$2:$V$136,,MATCH(R$1,Usage!$H$1:$V$1,0)),Usage!$G$2:$G$136,$E8,Usage!$C$2:$C$136,$C8)/1000</f>
        <v>214.27823494931542</v>
      </c>
      <c r="S8">
        <f>SUMIFS(INDEX(Usage!$H$2:$V$136,,MATCH(S$1,Usage!$H$1:$V$1,0)),Usage!$G$2:$G$136,$E8,Usage!$C$2:$C$136,$C8)/1000</f>
        <v>3838.151781163629</v>
      </c>
      <c r="T8">
        <f>SUMIFS(INDEX(Usage!$H$2:$V$136,,MATCH(T$1,Usage!$H$1:$V$1,0)),Usage!$G$2:$G$136,$E8,Usage!$C$2:$C$136,$C8)/1000</f>
        <v>3114.6600949584804</v>
      </c>
      <c r="U8">
        <f t="shared" si="1"/>
        <v>360996.58463499858</v>
      </c>
    </row>
    <row r="9" spans="1:21" x14ac:dyDescent="0.25">
      <c r="A9">
        <v>1</v>
      </c>
      <c r="B9" t="str">
        <f t="shared" si="0"/>
        <v>WA2023 CPAHVAC</v>
      </c>
      <c r="C9" t="s">
        <v>24</v>
      </c>
      <c r="D9" t="s">
        <v>112</v>
      </c>
      <c r="E9" s="2" t="s">
        <v>0</v>
      </c>
      <c r="F9">
        <f>SUMIFS(INDEX(Usage!$H$2:$V$136,,MATCH(F$1,Usage!$H$1:$V$1,0)),Usage!$G$2:$G$136,$E9,Usage!$C$2:$C$136,$C9)/1000</f>
        <v>9788.8632317271713</v>
      </c>
      <c r="G9">
        <f>SUMIFS(INDEX(Usage!$H$2:$V$136,,MATCH(G$1,Usage!$H$1:$V$1,0)),Usage!$G$2:$G$136,$E9,Usage!$C$2:$C$136,$C9)/1000</f>
        <v>230.57146330213871</v>
      </c>
      <c r="H9">
        <f>SUMIFS(INDEX(Usage!$H$2:$V$136,,MATCH(H$1,Usage!$H$1:$V$1,0)),Usage!$G$2:$G$136,$E9,Usage!$C$2:$C$136,$C9)/1000</f>
        <v>14112.227862884551</v>
      </c>
      <c r="I9">
        <f>SUMIFS(INDEX(Usage!$H$2:$V$136,,MATCH(I$1,Usage!$H$1:$V$1,0)),Usage!$G$2:$G$136,$E9,Usage!$C$2:$C$136,$C9)/1000</f>
        <v>19521.67221592108</v>
      </c>
      <c r="J9">
        <f>SUMIFS(INDEX(Usage!$H$2:$V$136,,MATCH(J$1,Usage!$H$1:$V$1,0)),Usage!$G$2:$G$136,$E9,Usage!$C$2:$C$136,$C9)/1000</f>
        <v>2.392284045565467</v>
      </c>
      <c r="K9">
        <f>SUMIFS(INDEX(Usage!$H$2:$V$136,,MATCH(K$1,Usage!$H$1:$V$1,0)),Usage!$G$2:$G$136,$E9,Usage!$C$2:$C$136,$C9)/1000</f>
        <v>31.688868230850076</v>
      </c>
      <c r="L9">
        <f>SUMIFS(INDEX(Usage!$H$2:$V$136,,MATCH(L$1,Usage!$H$1:$V$1,0)),Usage!$G$2:$G$136,$E9,Usage!$C$2:$C$136,$C9)/1000</f>
        <v>1176.4616631297922</v>
      </c>
      <c r="M9">
        <f>SUMIFS(INDEX(Usage!$H$2:$V$136,,MATCH(M$1,Usage!$H$1:$V$1,0)),Usage!$G$2:$G$136,$E9,Usage!$C$2:$C$136,$C9)/1000</f>
        <v>0</v>
      </c>
      <c r="N9">
        <f>SUMIFS(INDEX(Usage!$H$2:$V$136,,MATCH(N$1,Usage!$H$1:$V$1,0)),Usage!$G$2:$G$136,$E9,Usage!$C$2:$C$136,$C9)/1000</f>
        <v>1140.2590460274751</v>
      </c>
      <c r="O9">
        <f>SUMIFS(INDEX(Usage!$H$2:$V$136,,MATCH(O$1,Usage!$H$1:$V$1,0)),Usage!$G$2:$G$136,$E9,Usage!$C$2:$C$136,$C9)/1000</f>
        <v>34.07652829364492</v>
      </c>
      <c r="P9">
        <f>SUMIFS(INDEX(Usage!$H$2:$V$136,,MATCH(P$1,Usage!$H$1:$V$1,0)),Usage!$G$2:$G$136,$E9,Usage!$C$2:$C$136,$C9)/1000</f>
        <v>632.73717725107497</v>
      </c>
      <c r="Q9">
        <f>SUMIFS(INDEX(Usage!$H$2:$V$136,,MATCH(Q$1,Usage!$H$1:$V$1,0)),Usage!$G$2:$G$136,$E9,Usage!$C$2:$C$136,$C9)/1000</f>
        <v>2293.5293090996952</v>
      </c>
      <c r="R9">
        <f>SUMIFS(INDEX(Usage!$H$2:$V$136,,MATCH(R$1,Usage!$H$1:$V$1,0)),Usage!$G$2:$G$136,$E9,Usage!$C$2:$C$136,$C9)/1000</f>
        <v>0</v>
      </c>
      <c r="S9">
        <f>SUMIFS(INDEX(Usage!$H$2:$V$136,,MATCH(S$1,Usage!$H$1:$V$1,0)),Usage!$G$2:$G$136,$E9,Usage!$C$2:$C$136,$C9)/1000</f>
        <v>1653.1886483019366</v>
      </c>
      <c r="T9">
        <f>SUMIFS(INDEX(Usage!$H$2:$V$136,,MATCH(T$1,Usage!$H$1:$V$1,0)),Usage!$G$2:$G$136,$E9,Usage!$C$2:$C$136,$C9)/1000</f>
        <v>13225.122740342049</v>
      </c>
      <c r="U9">
        <f t="shared" si="1"/>
        <v>63842.791038557014</v>
      </c>
    </row>
    <row r="10" spans="1:21" x14ac:dyDescent="0.25">
      <c r="A10" t="s">
        <v>57</v>
      </c>
      <c r="B10" t="str">
        <f t="shared" si="0"/>
        <v>WA2023 CPALighting</v>
      </c>
      <c r="C10" t="s">
        <v>24</v>
      </c>
      <c r="D10" t="s">
        <v>112</v>
      </c>
      <c r="E10" s="2" t="s">
        <v>1</v>
      </c>
      <c r="F10">
        <f>SUMIFS(INDEX(Usage!$H$2:$V$136,,MATCH(F$1,Usage!$H$1:$V$1,0)),Usage!$G$2:$G$136,$E10,Usage!$C$2:$C$136,$C10)/1000</f>
        <v>8620.180370832064</v>
      </c>
      <c r="G10">
        <f>SUMIFS(INDEX(Usage!$H$2:$V$136,,MATCH(G$1,Usage!$H$1:$V$1,0)),Usage!$G$2:$G$136,$E10,Usage!$C$2:$C$136,$C10)/1000</f>
        <v>296.44902424560684</v>
      </c>
      <c r="H10">
        <f>SUMIFS(INDEX(Usage!$H$2:$V$136,,MATCH(H$1,Usage!$H$1:$V$1,0)),Usage!$G$2:$G$136,$E10,Usage!$C$2:$C$136,$C10)/1000</f>
        <v>10045.883032127524</v>
      </c>
      <c r="I10">
        <f>SUMIFS(INDEX(Usage!$H$2:$V$136,,MATCH(I$1,Usage!$H$1:$V$1,0)),Usage!$G$2:$G$136,$E10,Usage!$C$2:$C$136,$C10)/1000</f>
        <v>20516.612422255355</v>
      </c>
      <c r="J10">
        <f>SUMIFS(INDEX(Usage!$H$2:$V$136,,MATCH(J$1,Usage!$H$1:$V$1,0)),Usage!$G$2:$G$136,$E10,Usage!$C$2:$C$136,$C10)/1000</f>
        <v>1.7942130341740998</v>
      </c>
      <c r="K10">
        <f>SUMIFS(INDEX(Usage!$H$2:$V$136,,MATCH(K$1,Usage!$H$1:$V$1,0)),Usage!$G$2:$G$136,$E10,Usage!$C$2:$C$136,$C10)/1000</f>
        <v>23.766651173137557</v>
      </c>
      <c r="L10">
        <f>SUMIFS(INDEX(Usage!$H$2:$V$136,,MATCH(L$1,Usage!$H$1:$V$1,0)),Usage!$G$2:$G$136,$E10,Usage!$C$2:$C$136,$C10)/1000</f>
        <v>840.32975937842298</v>
      </c>
      <c r="M10">
        <f>SUMIFS(INDEX(Usage!$H$2:$V$136,,MATCH(M$1,Usage!$H$1:$V$1,0)),Usage!$G$2:$G$136,$E10,Usage!$C$2:$C$136,$C10)/1000</f>
        <v>946.75743843860801</v>
      </c>
      <c r="N10">
        <f>SUMIFS(INDEX(Usage!$H$2:$V$136,,MATCH(N$1,Usage!$H$1:$V$1,0)),Usage!$G$2:$G$136,$E10,Usage!$C$2:$C$136,$C10)/1000</f>
        <v>651.57659772998556</v>
      </c>
      <c r="O10">
        <f>SUMIFS(INDEX(Usage!$H$2:$V$136,,MATCH(O$1,Usage!$H$1:$V$1,0)),Usage!$G$2:$G$136,$E10,Usage!$C$2:$C$136,$C10)/1000</f>
        <v>21.615958975522606</v>
      </c>
      <c r="P10">
        <f>SUMIFS(INDEX(Usage!$H$2:$V$136,,MATCH(P$1,Usage!$H$1:$V$1,0)),Usage!$G$2:$G$136,$E10,Usage!$C$2:$C$136,$C10)/1000</f>
        <v>158.18429431276871</v>
      </c>
      <c r="Q10">
        <f>SUMIFS(INDEX(Usage!$H$2:$V$136,,MATCH(Q$1,Usage!$H$1:$V$1,0)),Usage!$G$2:$G$136,$E10,Usage!$C$2:$C$136,$C10)/1000</f>
        <v>1484.0483764762735</v>
      </c>
      <c r="R10">
        <f>SUMIFS(INDEX(Usage!$H$2:$V$136,,MATCH(R$1,Usage!$H$1:$V$1,0)),Usage!$G$2:$G$136,$E10,Usage!$C$2:$C$136,$C10)/1000</f>
        <v>391.33134231041117</v>
      </c>
      <c r="S10">
        <f>SUMIFS(INDEX(Usage!$H$2:$V$136,,MATCH(S$1,Usage!$H$1:$V$1,0)),Usage!$G$2:$G$136,$E10,Usage!$C$2:$C$136,$C10)/1000</f>
        <v>1370.2006990490784</v>
      </c>
      <c r="T10">
        <f>SUMIFS(INDEX(Usage!$H$2:$V$136,,MATCH(T$1,Usage!$H$1:$V$1,0)),Usage!$G$2:$G$136,$E10,Usage!$C$2:$C$136,$C10)/1000</f>
        <v>8557.432361397794</v>
      </c>
      <c r="U10">
        <f t="shared" si="1"/>
        <v>53926.162541736747</v>
      </c>
    </row>
    <row r="11" spans="1:21" x14ac:dyDescent="0.25">
      <c r="A11" t="s">
        <v>57</v>
      </c>
      <c r="B11" t="str">
        <f t="shared" si="0"/>
        <v>WA2023 CPAMachine Drive</v>
      </c>
      <c r="C11" t="s">
        <v>24</v>
      </c>
      <c r="D11" t="s">
        <v>112</v>
      </c>
      <c r="E11" s="2" t="s">
        <v>2</v>
      </c>
      <c r="F11">
        <f>SUMIFS(INDEX(Usage!$H$2:$V$136,,MATCH(F$1,Usage!$H$1:$V$1,0)),Usage!$G$2:$G$136,$E11,Usage!$C$2:$C$136,$C11)/1000</f>
        <v>50669.877928443122</v>
      </c>
      <c r="G11">
        <f>SUMIFS(INDEX(Usage!$H$2:$V$136,,MATCH(G$1,Usage!$H$1:$V$1,0)),Usage!$G$2:$G$136,$E11,Usage!$C$2:$C$136,$C11)/1000</f>
        <v>6258.3682896294777</v>
      </c>
      <c r="H11">
        <f>SUMIFS(INDEX(Usage!$H$2:$V$136,,MATCH(H$1,Usage!$H$1:$V$1,0)),Usage!$G$2:$G$136,$E11,Usage!$C$2:$C$136,$C11)/1000</f>
        <v>54709.350598906531</v>
      </c>
      <c r="I11">
        <f>SUMIFS(INDEX(Usage!$H$2:$V$136,,MATCH(I$1,Usage!$H$1:$V$1,0)),Usage!$G$2:$G$136,$E11,Usage!$C$2:$C$136,$C11)/1000</f>
        <v>561394.66839899961</v>
      </c>
      <c r="J11">
        <f>SUMIFS(INDEX(Usage!$H$2:$V$136,,MATCH(J$1,Usage!$H$1:$V$1,0)),Usage!$G$2:$G$136,$E11,Usage!$C$2:$C$136,$C11)/1000</f>
        <v>48.443751922700685</v>
      </c>
      <c r="K11">
        <f>SUMIFS(INDEX(Usage!$H$2:$V$136,,MATCH(K$1,Usage!$H$1:$V$1,0)),Usage!$G$2:$G$136,$E11,Usage!$C$2:$C$136,$C11)/1000</f>
        <v>507.02189169360128</v>
      </c>
      <c r="L11">
        <f>SUMIFS(INDEX(Usage!$H$2:$V$136,,MATCH(L$1,Usage!$H$1:$V$1,0)),Usage!$G$2:$G$136,$E11,Usage!$C$2:$C$136,$C11)/1000</f>
        <v>1932.7584465703731</v>
      </c>
      <c r="M11">
        <f>SUMIFS(INDEX(Usage!$H$2:$V$136,,MATCH(M$1,Usage!$H$1:$V$1,0)),Usage!$G$2:$G$136,$E11,Usage!$C$2:$C$136,$C11)/1000</f>
        <v>16852.282404207217</v>
      </c>
      <c r="N11">
        <f>SUMIFS(INDEX(Usage!$H$2:$V$136,,MATCH(N$1,Usage!$H$1:$V$1,0)),Usage!$G$2:$G$136,$E11,Usage!$C$2:$C$136,$C11)/1000</f>
        <v>13520.214402897196</v>
      </c>
      <c r="O11">
        <f>SUMIFS(INDEX(Usage!$H$2:$V$136,,MATCH(O$1,Usage!$H$1:$V$1,0)),Usage!$G$2:$G$136,$E11,Usage!$C$2:$C$136,$C11)/1000</f>
        <v>332.42337904814917</v>
      </c>
      <c r="P11">
        <f>SUMIFS(INDEX(Usage!$H$2:$V$136,,MATCH(P$1,Usage!$H$1:$V$1,0)),Usage!$G$2:$G$136,$E11,Usage!$C$2:$C$136,$C11)/1000</f>
        <v>1318.2024526064058</v>
      </c>
      <c r="Q11">
        <f>SUMIFS(INDEX(Usage!$H$2:$V$136,,MATCH(Q$1,Usage!$H$1:$V$1,0)),Usage!$G$2:$G$136,$E11,Usage!$C$2:$C$136,$C11)/1000</f>
        <v>6340.9339722168033</v>
      </c>
      <c r="R11">
        <f>SUMIFS(INDEX(Usage!$H$2:$V$136,,MATCH(R$1,Usage!$H$1:$V$1,0)),Usage!$G$2:$G$136,$E11,Usage!$C$2:$C$136,$C11)/1000</f>
        <v>5935.9912608226532</v>
      </c>
      <c r="S11">
        <f>SUMIFS(INDEX(Usage!$H$2:$V$136,,MATCH(S$1,Usage!$H$1:$V$1,0)),Usage!$G$2:$G$136,$E11,Usage!$C$2:$C$136,$C11)/1000</f>
        <v>9118.1412372597206</v>
      </c>
      <c r="T11">
        <f>SUMIFS(INDEX(Usage!$H$2:$V$136,,MATCH(T$1,Usage!$H$1:$V$1,0)),Usage!$G$2:$G$136,$E11,Usage!$C$2:$C$136,$C11)/1000</f>
        <v>36563.574635063305</v>
      </c>
      <c r="U11">
        <f t="shared" si="1"/>
        <v>765502.25305028667</v>
      </c>
    </row>
    <row r="12" spans="1:21" x14ac:dyDescent="0.25">
      <c r="A12" t="s">
        <v>57</v>
      </c>
      <c r="B12" t="str">
        <f t="shared" si="0"/>
        <v>WA2023 CPAProcess Heating</v>
      </c>
      <c r="C12" t="s">
        <v>24</v>
      </c>
      <c r="D12" t="s">
        <v>112</v>
      </c>
      <c r="E12" s="2" t="s">
        <v>3</v>
      </c>
      <c r="F12">
        <f>SUMIFS(INDEX(Usage!$H$2:$V$136,,MATCH(F$1,Usage!$H$1:$V$1,0)),Usage!$G$2:$G$136,$E12,Usage!$C$2:$C$136,$C12)/1000</f>
        <v>5014.9615714911506</v>
      </c>
      <c r="G12">
        <f>SUMIFS(INDEX(Usage!$H$2:$V$136,,MATCH(G$1,Usage!$H$1:$V$1,0)),Usage!$G$2:$G$136,$E12,Usage!$C$2:$C$136,$C12)/1000</f>
        <v>65.877560943468197</v>
      </c>
      <c r="H12">
        <f>SUMIFS(INDEX(Usage!$H$2:$V$136,,MATCH(H$1,Usage!$H$1:$V$1,0)),Usage!$G$2:$G$136,$E12,Usage!$C$2:$C$136,$C12)/1000</f>
        <v>3087.6396216008648</v>
      </c>
      <c r="I12">
        <f>SUMIFS(INDEX(Usage!$H$2:$V$136,,MATCH(I$1,Usage!$H$1:$V$1,0)),Usage!$G$2:$G$136,$E12,Usage!$C$2:$C$136,$C12)/1000</f>
        <v>2551.2864595215769</v>
      </c>
      <c r="J12">
        <f>SUMIFS(INDEX(Usage!$H$2:$V$136,,MATCH(J$1,Usage!$H$1:$V$1,0)),Usage!$G$2:$G$136,$E12,Usage!$C$2:$C$136,$C12)/1000</f>
        <v>3.5884260683481992</v>
      </c>
      <c r="K12">
        <f>SUMIFS(INDEX(Usage!$H$2:$V$136,,MATCH(K$1,Usage!$H$1:$V$1,0)),Usage!$G$2:$G$136,$E12,Usage!$C$2:$C$136,$C12)/1000</f>
        <v>190.13320938510046</v>
      </c>
      <c r="L12">
        <f>SUMIFS(INDEX(Usage!$H$2:$V$136,,MATCH(L$1,Usage!$H$1:$V$1,0)),Usage!$G$2:$G$136,$E12,Usage!$C$2:$C$136,$C12)/1000</f>
        <v>0</v>
      </c>
      <c r="M12">
        <f>SUMIFS(INDEX(Usage!$H$2:$V$136,,MATCH(M$1,Usage!$H$1:$V$1,0)),Usage!$G$2:$G$136,$E12,Usage!$C$2:$C$136,$C12)/1000</f>
        <v>0</v>
      </c>
      <c r="N12">
        <f>SUMIFS(INDEX(Usage!$H$2:$V$136,,MATCH(N$1,Usage!$H$1:$V$1,0)),Usage!$G$2:$G$136,$E12,Usage!$C$2:$C$136,$C12)/1000</f>
        <v>0</v>
      </c>
      <c r="O12">
        <f>SUMIFS(INDEX(Usage!$H$2:$V$136,,MATCH(O$1,Usage!$H$1:$V$1,0)),Usage!$G$2:$G$136,$E12,Usage!$C$2:$C$136,$C12)/1000</f>
        <v>22.73728422255282</v>
      </c>
      <c r="P12">
        <f>SUMIFS(INDEX(Usage!$H$2:$V$136,,MATCH(P$1,Usage!$H$1:$V$1,0)),Usage!$G$2:$G$136,$E12,Usage!$C$2:$C$136,$C12)/1000</f>
        <v>237.27644146915307</v>
      </c>
      <c r="Q12">
        <f>SUMIFS(INDEX(Usage!$H$2:$V$136,,MATCH(Q$1,Usage!$H$1:$V$1,0)),Usage!$G$2:$G$136,$E12,Usage!$C$2:$C$136,$C12)/1000</f>
        <v>1484.0483764762732</v>
      </c>
      <c r="R12">
        <f>SUMIFS(INDEX(Usage!$H$2:$V$136,,MATCH(R$1,Usage!$H$1:$V$1,0)),Usage!$G$2:$G$136,$E12,Usage!$C$2:$C$136,$C12)/1000</f>
        <v>0</v>
      </c>
      <c r="S12">
        <f>SUMIFS(INDEX(Usage!$H$2:$V$136,,MATCH(S$1,Usage!$H$1:$V$1,0)),Usage!$G$2:$G$136,$E12,Usage!$C$2:$C$136,$C12)/1000</f>
        <v>1467.7641634581589</v>
      </c>
      <c r="T12">
        <f>SUMIFS(INDEX(Usage!$H$2:$V$136,,MATCH(T$1,Usage!$H$1:$V$1,0)),Usage!$G$2:$G$136,$E12,Usage!$C$2:$C$136,$C12)/1000</f>
        <v>8557.4323613977976</v>
      </c>
      <c r="U12">
        <f t="shared" si="1"/>
        <v>22682.745476034448</v>
      </c>
    </row>
    <row r="13" spans="1:21" x14ac:dyDescent="0.25">
      <c r="A13" t="s">
        <v>57</v>
      </c>
      <c r="B13" t="str">
        <f t="shared" si="0"/>
        <v>WA2023 CPAProcess Cooling and Refrigeration</v>
      </c>
      <c r="C13" t="s">
        <v>24</v>
      </c>
      <c r="D13" t="s">
        <v>112</v>
      </c>
      <c r="E13" s="2" t="s">
        <v>4</v>
      </c>
      <c r="F13">
        <f>SUMIFS(INDEX(Usage!$H$2:$V$136,,MATCH(F$1,Usage!$H$1:$V$1,0)),Usage!$G$2:$G$136,$E13,Usage!$C$2:$C$136,$C13)/1000</f>
        <v>30504.758643259516</v>
      </c>
      <c r="G13">
        <f>SUMIFS(INDEX(Usage!$H$2:$V$136,,MATCH(G$1,Usage!$H$1:$V$1,0)),Usage!$G$2:$G$136,$E13,Usage!$C$2:$C$136,$C13)/1000</f>
        <v>0</v>
      </c>
      <c r="H13">
        <f>SUMIFS(INDEX(Usage!$H$2:$V$136,,MATCH(H$1,Usage!$H$1:$V$1,0)),Usage!$G$2:$G$136,$E13,Usage!$C$2:$C$136,$C13)/1000</f>
        <v>83487.866664395187</v>
      </c>
      <c r="I13">
        <f>SUMIFS(INDEX(Usage!$H$2:$V$136,,MATCH(I$1,Usage!$H$1:$V$1,0)),Usage!$G$2:$G$136,$E13,Usage!$C$2:$C$136,$C13)/1000</f>
        <v>0</v>
      </c>
      <c r="J13">
        <f>SUMIFS(INDEX(Usage!$H$2:$V$136,,MATCH(J$1,Usage!$H$1:$V$1,0)),Usage!$G$2:$G$136,$E13,Usage!$C$2:$C$136,$C13)/1000</f>
        <v>2.3922840455654666</v>
      </c>
      <c r="K13">
        <f>SUMIFS(INDEX(Usage!$H$2:$V$136,,MATCH(K$1,Usage!$H$1:$V$1,0)),Usage!$G$2:$G$136,$E13,Usage!$C$2:$C$136,$C13)/1000</f>
        <v>0</v>
      </c>
      <c r="L13">
        <f>SUMIFS(INDEX(Usage!$H$2:$V$136,,MATCH(L$1,Usage!$H$1:$V$1,0)),Usage!$G$2:$G$136,$E13,Usage!$C$2:$C$136,$C13)/1000</f>
        <v>0</v>
      </c>
      <c r="M13">
        <f>SUMIFS(INDEX(Usage!$H$2:$V$136,,MATCH(M$1,Usage!$H$1:$V$1,0)),Usage!$G$2:$G$136,$E13,Usage!$C$2:$C$136,$C13)/1000</f>
        <v>0</v>
      </c>
      <c r="N13">
        <f>SUMIFS(INDEX(Usage!$H$2:$V$136,,MATCH(N$1,Usage!$H$1:$V$1,0)),Usage!$G$2:$G$136,$E13,Usage!$C$2:$C$136,$C13)/1000</f>
        <v>0</v>
      </c>
      <c r="O13">
        <f>SUMIFS(INDEX(Usage!$H$2:$V$136,,MATCH(O$1,Usage!$H$1:$V$1,0)),Usage!$G$2:$G$136,$E13,Usage!$C$2:$C$136,$C13)/1000</f>
        <v>42.244983744857564</v>
      </c>
      <c r="P13">
        <f>SUMIFS(INDEX(Usage!$H$2:$V$136,,MATCH(P$1,Usage!$H$1:$V$1,0)),Usage!$G$2:$G$136,$E13,Usage!$C$2:$C$136,$C13)/1000</f>
        <v>0</v>
      </c>
      <c r="Q13">
        <f>SUMIFS(INDEX(Usage!$H$2:$V$136,,MATCH(Q$1,Usage!$H$1:$V$1,0)),Usage!$G$2:$G$136,$E13,Usage!$C$2:$C$136,$C13)/1000</f>
        <v>809.48093262342161</v>
      </c>
      <c r="R13">
        <f>SUMIFS(INDEX(Usage!$H$2:$V$136,,MATCH(R$1,Usage!$H$1:$V$1,0)),Usage!$G$2:$G$136,$E13,Usage!$C$2:$C$136,$C13)/1000</f>
        <v>0</v>
      </c>
      <c r="S13">
        <f>SUMIFS(INDEX(Usage!$H$2:$V$136,,MATCH(S$1,Usage!$H$1:$V$1,0)),Usage!$G$2:$G$136,$E13,Usage!$C$2:$C$136,$C13)/1000</f>
        <v>0</v>
      </c>
      <c r="T13">
        <f>SUMIFS(INDEX(Usage!$H$2:$V$136,,MATCH(T$1,Usage!$H$1:$V$1,0)),Usage!$G$2:$G$136,$E13,Usage!$C$2:$C$136,$C13)/1000</f>
        <v>4667.6903789442513</v>
      </c>
      <c r="U13">
        <f t="shared" si="1"/>
        <v>119514.4338870128</v>
      </c>
    </row>
    <row r="14" spans="1:21" x14ac:dyDescent="0.25">
      <c r="A14" t="s">
        <v>57</v>
      </c>
      <c r="B14" t="str">
        <f t="shared" si="0"/>
        <v xml:space="preserve">WA2023 CPAProcess Electro-Chemical </v>
      </c>
      <c r="C14" t="s">
        <v>24</v>
      </c>
      <c r="D14" t="s">
        <v>112</v>
      </c>
      <c r="E14" s="2" t="s">
        <v>5</v>
      </c>
      <c r="F14">
        <f>SUMIFS(INDEX(Usage!$H$2:$V$136,,MATCH(F$1,Usage!$H$1:$V$1,0)),Usage!$G$2:$G$136,$E14,Usage!$C$2:$C$136,$C14)/1000</f>
        <v>259.36825894538958</v>
      </c>
      <c r="G14">
        <f>SUMIFS(INDEX(Usage!$H$2:$V$136,,MATCH(G$1,Usage!$H$1:$V$1,0)),Usage!$G$2:$G$136,$E14,Usage!$C$2:$C$136,$C14)/1000</f>
        <v>65.877560943468197</v>
      </c>
      <c r="H14">
        <f>SUMIFS(INDEX(Usage!$H$2:$V$136,,MATCH(H$1,Usage!$H$1:$V$1,0)),Usage!$G$2:$G$136,$E14,Usage!$C$2:$C$136,$C14)/1000</f>
        <v>385.55604874432271</v>
      </c>
      <c r="I14">
        <f>SUMIFS(INDEX(Usage!$H$2:$V$136,,MATCH(I$1,Usage!$H$1:$V$1,0)),Usage!$G$2:$G$136,$E14,Usage!$C$2:$C$136,$C14)/1000</f>
        <v>3595.6003373217363</v>
      </c>
      <c r="J14">
        <f>SUMIFS(INDEX(Usage!$H$2:$V$136,,MATCH(J$1,Usage!$H$1:$V$1,0)),Usage!$G$2:$G$136,$E14,Usage!$C$2:$C$136,$C14)/1000</f>
        <v>0.802300284120394</v>
      </c>
      <c r="K14">
        <f>SUMIFS(INDEX(Usage!$H$2:$V$136,,MATCH(K$1,Usage!$H$1:$V$1,0)),Usage!$G$2:$G$136,$E14,Usage!$C$2:$C$136,$C14)/1000</f>
        <v>13.315002374950879</v>
      </c>
      <c r="L14">
        <f>SUMIFS(INDEX(Usage!$H$2:$V$136,,MATCH(L$1,Usage!$H$1:$V$1,0)),Usage!$G$2:$G$136,$E14,Usage!$C$2:$C$136,$C14)/1000</f>
        <v>27.006912458085942</v>
      </c>
      <c r="M14">
        <f>SUMIFS(INDEX(Usage!$H$2:$V$136,,MATCH(M$1,Usage!$H$1:$V$1,0)),Usage!$G$2:$G$136,$E14,Usage!$C$2:$C$136,$C14)/1000</f>
        <v>0</v>
      </c>
      <c r="N14">
        <f>SUMIFS(INDEX(Usage!$H$2:$V$136,,MATCH(N$1,Usage!$H$1:$V$1,0)),Usage!$G$2:$G$136,$E14,Usage!$C$2:$C$136,$C14)/1000</f>
        <v>0</v>
      </c>
      <c r="O14">
        <f>SUMIFS(INDEX(Usage!$H$2:$V$136,,MATCH(O$1,Usage!$H$1:$V$1,0)),Usage!$G$2:$G$136,$E14,Usage!$C$2:$C$136,$C14)/1000</f>
        <v>89.275996583915159</v>
      </c>
      <c r="P14">
        <f>SUMIFS(INDEX(Usage!$H$2:$V$136,,MATCH(P$1,Usage!$H$1:$V$1,0)),Usage!$G$2:$G$136,$E14,Usage!$C$2:$C$136,$C14)/1000</f>
        <v>60.647581193430064</v>
      </c>
      <c r="Q14">
        <f>SUMIFS(INDEX(Usage!$H$2:$V$136,,MATCH(Q$1,Usage!$H$1:$V$1,0)),Usage!$G$2:$G$136,$E14,Usage!$C$2:$C$136,$C14)/1000</f>
        <v>134.01626125875322</v>
      </c>
      <c r="R14">
        <f>SUMIFS(INDEX(Usage!$H$2:$V$136,,MATCH(R$1,Usage!$H$1:$V$1,0)),Usage!$G$2:$G$136,$E14,Usage!$C$2:$C$136,$C14)/1000</f>
        <v>0</v>
      </c>
      <c r="S14">
        <f>SUMIFS(INDEX(Usage!$H$2:$V$136,,MATCH(S$1,Usage!$H$1:$V$1,0)),Usage!$G$2:$G$136,$E14,Usage!$C$2:$C$136,$C14)/1000</f>
        <v>293.59249325606783</v>
      </c>
      <c r="T14">
        <f>SUMIFS(INDEX(Usage!$H$2:$V$136,,MATCH(T$1,Usage!$H$1:$V$1,0)),Usage!$G$2:$G$136,$E14,Usage!$C$2:$C$136,$C14)/1000</f>
        <v>544.20400070432061</v>
      </c>
      <c r="U14">
        <f t="shared" si="1"/>
        <v>5469.2627540685598</v>
      </c>
    </row>
    <row r="15" spans="1:21" x14ac:dyDescent="0.25">
      <c r="A15" t="s">
        <v>57</v>
      </c>
      <c r="B15" t="str">
        <f t="shared" si="0"/>
        <v>WA2023 CPAProcess Other</v>
      </c>
      <c r="C15" t="s">
        <v>24</v>
      </c>
      <c r="D15" t="s">
        <v>112</v>
      </c>
      <c r="E15" s="2" t="s">
        <v>6</v>
      </c>
      <c r="F15">
        <f>SUMIFS(INDEX(Usage!$H$2:$V$136,,MATCH(F$1,Usage!$H$1:$V$1,0)),Usage!$G$2:$G$136,$E15,Usage!$C$2:$C$136,$C15)/1000</f>
        <v>12164.371344538775</v>
      </c>
      <c r="G15">
        <f>SUMIFS(INDEX(Usage!$H$2:$V$136,,MATCH(G$1,Usage!$H$1:$V$1,0)),Usage!$G$2:$G$136,$E15,Usage!$C$2:$C$136,$C15)/1000</f>
        <v>428.2041461325432</v>
      </c>
      <c r="H15">
        <f>SUMIFS(INDEX(Usage!$H$2:$V$136,,MATCH(H$1,Usage!$H$1:$V$1,0)),Usage!$G$2:$G$136,$E15,Usage!$C$2:$C$136,$C15)/1000</f>
        <v>8127.5614345074791</v>
      </c>
      <c r="I15">
        <f>SUMIFS(INDEX(Usage!$H$2:$V$136,,MATCH(I$1,Usage!$H$1:$V$1,0)),Usage!$G$2:$G$136,$E15,Usage!$C$2:$C$136,$C15)/1000</f>
        <v>14794.940035332311</v>
      </c>
      <c r="J15">
        <f>SUMIFS(INDEX(Usage!$H$2:$V$136,,MATCH(J$1,Usage!$H$1:$V$1,0)),Usage!$G$2:$G$136,$E15,Usage!$C$2:$C$136,$C15)/1000</f>
        <v>0.39384173866233918</v>
      </c>
      <c r="K15">
        <f>SUMIFS(INDEX(Usage!$H$2:$V$136,,MATCH(K$1,Usage!$H$1:$V$1,0)),Usage!$G$2:$G$136,$E15,Usage!$C$2:$C$136,$C15)/1000</f>
        <v>26.296082913611784</v>
      </c>
      <c r="L15">
        <f>SUMIFS(INDEX(Usage!$H$2:$V$136,,MATCH(L$1,Usage!$H$1:$V$1,0)),Usage!$G$2:$G$136,$E15,Usage!$C$2:$C$136,$C15)/1000</f>
        <v>225.09201535544005</v>
      </c>
      <c r="M15">
        <f>SUMIFS(INDEX(Usage!$H$2:$V$136,,MATCH(M$1,Usage!$H$1:$V$1,0)),Usage!$G$2:$G$136,$E15,Usage!$C$2:$C$136,$C15)/1000</f>
        <v>1136.108926126328</v>
      </c>
      <c r="N15">
        <f>SUMIFS(INDEX(Usage!$H$2:$V$136,,MATCH(N$1,Usage!$H$1:$V$1,0)),Usage!$G$2:$G$136,$E15,Usage!$C$2:$C$136,$C15)/1000</f>
        <v>977.36489659497909</v>
      </c>
      <c r="O15">
        <f>SUMIFS(INDEX(Usage!$H$2:$V$136,,MATCH(O$1,Usage!$H$1:$V$1,0)),Usage!$G$2:$G$136,$E15,Usage!$C$2:$C$136,$C15)/1000</f>
        <v>8.0831729824842427</v>
      </c>
      <c r="P15">
        <f>SUMIFS(INDEX(Usage!$H$2:$V$136,,MATCH(P$1,Usage!$H$1:$V$1,0)),Usage!$G$2:$G$136,$E15,Usage!$C$2:$C$136,$C15)/1000</f>
        <v>229.35695837997926</v>
      </c>
      <c r="Q15">
        <f>SUMIFS(INDEX(Usage!$H$2:$V$136,,MATCH(Q$1,Usage!$H$1:$V$1,0)),Usage!$G$2:$G$136,$E15,Usage!$C$2:$C$136,$C15)/1000</f>
        <v>945.29164890580716</v>
      </c>
      <c r="R15">
        <f>SUMIFS(INDEX(Usage!$H$2:$V$136,,MATCH(R$1,Usage!$H$1:$V$1,0)),Usage!$G$2:$G$136,$E15,Usage!$C$2:$C$136,$C15)/1000</f>
        <v>0</v>
      </c>
      <c r="S15">
        <f>SUMIFS(INDEX(Usage!$H$2:$V$136,,MATCH(S$1,Usage!$H$1:$V$1,0)),Usage!$G$2:$G$136,$E15,Usage!$C$2:$C$136,$C15)/1000</f>
        <v>273.46145458013604</v>
      </c>
      <c r="T15">
        <f>SUMIFS(INDEX(Usage!$H$2:$V$136,,MATCH(T$1,Usage!$H$1:$V$1,0)),Usage!$G$2:$G$136,$E15,Usage!$C$2:$C$136,$C15)/1000</f>
        <v>5679.3831712213287</v>
      </c>
      <c r="U15">
        <f t="shared" si="1"/>
        <v>45015.909129309861</v>
      </c>
    </row>
    <row r="16" spans="1:21" x14ac:dyDescent="0.25">
      <c r="A16">
        <v>1</v>
      </c>
      <c r="B16" t="str">
        <f t="shared" si="0"/>
        <v>UT2023 CPAHVAC</v>
      </c>
      <c r="C16" t="s">
        <v>29</v>
      </c>
      <c r="D16" t="s">
        <v>112</v>
      </c>
      <c r="E16" s="2" t="s">
        <v>0</v>
      </c>
      <c r="F16">
        <f>SUMIFS(INDEX(Usage!$H$2:$V$136,,MATCH(F$1,Usage!$H$1:$V$1,0)),Usage!$G$2:$G$136,$E16,Usage!$C$2:$C$136,$C16)/1000</f>
        <v>12302.234068910695</v>
      </c>
      <c r="G16">
        <f>SUMIFS(INDEX(Usage!$H$2:$V$136,,MATCH(G$1,Usage!$H$1:$V$1,0)),Usage!$G$2:$G$136,$E16,Usage!$C$2:$C$136,$C16)/1000</f>
        <v>27546.700802530646</v>
      </c>
      <c r="H16">
        <f>SUMIFS(INDEX(Usage!$H$2:$V$136,,MATCH(H$1,Usage!$H$1:$V$1,0)),Usage!$G$2:$G$136,$E16,Usage!$C$2:$C$136,$C16)/1000</f>
        <v>45488.915268624885</v>
      </c>
      <c r="I16">
        <f>SUMIFS(INDEX(Usage!$H$2:$V$136,,MATCH(I$1,Usage!$H$1:$V$1,0)),Usage!$G$2:$G$136,$E16,Usage!$C$2:$C$136,$C16)/1000</f>
        <v>12453.914268848115</v>
      </c>
      <c r="J16">
        <f>SUMIFS(INDEX(Usage!$H$2:$V$136,,MATCH(J$1,Usage!$H$1:$V$1,0)),Usage!$G$2:$G$136,$E16,Usage!$C$2:$C$136,$C16)/1000</f>
        <v>21130.372240299064</v>
      </c>
      <c r="K16">
        <f>SUMIFS(INDEX(Usage!$H$2:$V$136,,MATCH(K$1,Usage!$H$1:$V$1,0)),Usage!$G$2:$G$136,$E16,Usage!$C$2:$C$136,$C16)/1000</f>
        <v>20339.344076412861</v>
      </c>
      <c r="L16">
        <f>SUMIFS(INDEX(Usage!$H$2:$V$136,,MATCH(L$1,Usage!$H$1:$V$1,0)),Usage!$G$2:$G$136,$E16,Usage!$C$2:$C$136,$C16)/1000</f>
        <v>74560.864231806278</v>
      </c>
      <c r="M16">
        <f>SUMIFS(INDEX(Usage!$H$2:$V$136,,MATCH(M$1,Usage!$H$1:$V$1,0)),Usage!$G$2:$G$136,$E16,Usage!$C$2:$C$136,$C16)/1000</f>
        <v>0</v>
      </c>
      <c r="N16">
        <f>SUMIFS(INDEX(Usage!$H$2:$V$136,,MATCH(N$1,Usage!$H$1:$V$1,0)),Usage!$G$2:$G$136,$E16,Usage!$C$2:$C$136,$C16)/1000</f>
        <v>13892.454239817984</v>
      </c>
      <c r="O16">
        <f>SUMIFS(INDEX(Usage!$H$2:$V$136,,MATCH(O$1,Usage!$H$1:$V$1,0)),Usage!$G$2:$G$136,$E16,Usage!$C$2:$C$136,$C16)/1000</f>
        <v>48130.75777057177</v>
      </c>
      <c r="P16">
        <f>SUMIFS(INDEX(Usage!$H$2:$V$136,,MATCH(P$1,Usage!$H$1:$V$1,0)),Usage!$G$2:$G$136,$E16,Usage!$C$2:$C$136,$C16)/1000</f>
        <v>101358.0569329611</v>
      </c>
      <c r="Q16">
        <f>SUMIFS(INDEX(Usage!$H$2:$V$136,,MATCH(Q$1,Usage!$H$1:$V$1,0)),Usage!$G$2:$G$136,$E16,Usage!$C$2:$C$136,$C16)/1000</f>
        <v>28592.714623077878</v>
      </c>
      <c r="R16">
        <f>SUMIFS(INDEX(Usage!$H$2:$V$136,,MATCH(R$1,Usage!$H$1:$V$1,0)),Usage!$G$2:$G$136,$E16,Usage!$C$2:$C$136,$C16)/1000</f>
        <v>2113.1310581329103</v>
      </c>
      <c r="S16">
        <f>SUMIFS(INDEX(Usage!$H$2:$V$136,,MATCH(S$1,Usage!$H$1:$V$1,0)),Usage!$G$2:$G$136,$E16,Usage!$C$2:$C$136,$C16)/1000</f>
        <v>40980.959122638</v>
      </c>
      <c r="T16">
        <f>SUMIFS(INDEX(Usage!$H$2:$V$136,,MATCH(T$1,Usage!$H$1:$V$1,0)),Usage!$G$2:$G$136,$E16,Usage!$C$2:$C$136,$C16)/1000</f>
        <v>222060.78290378177</v>
      </c>
      <c r="U16">
        <f t="shared" si="1"/>
        <v>670951.20160841395</v>
      </c>
    </row>
    <row r="17" spans="1:21" x14ac:dyDescent="0.25">
      <c r="A17" t="s">
        <v>57</v>
      </c>
      <c r="B17" t="str">
        <f t="shared" si="0"/>
        <v>UT2023 CPALighting</v>
      </c>
      <c r="C17" t="s">
        <v>29</v>
      </c>
      <c r="D17" t="s">
        <v>112</v>
      </c>
      <c r="E17" s="2" t="s">
        <v>1</v>
      </c>
      <c r="F17">
        <f>SUMIFS(INDEX(Usage!$H$2:$V$136,,MATCH(F$1,Usage!$H$1:$V$1,0)),Usage!$G$2:$G$136,$E17,Usage!$C$2:$C$136,$C17)/1000</f>
        <v>10833.482308189748</v>
      </c>
      <c r="G17">
        <f>SUMIFS(INDEX(Usage!$H$2:$V$136,,MATCH(G$1,Usage!$H$1:$V$1,0)),Usage!$G$2:$G$136,$E17,Usage!$C$2:$C$136,$C17)/1000</f>
        <v>35417.186746110827</v>
      </c>
      <c r="H17">
        <f>SUMIFS(INDEX(Usage!$H$2:$V$136,,MATCH(H$1,Usage!$H$1:$V$1,0)),Usage!$G$2:$G$136,$E17,Usage!$C$2:$C$136,$C17)/1000</f>
        <v>40058.037915793422</v>
      </c>
      <c r="I17">
        <f>SUMIFS(INDEX(Usage!$H$2:$V$136,,MATCH(I$1,Usage!$H$1:$V$1,0)),Usage!$G$2:$G$136,$E17,Usage!$C$2:$C$136,$C17)/1000</f>
        <v>10863.63217917665</v>
      </c>
      <c r="J17">
        <f>SUMIFS(INDEX(Usage!$H$2:$V$136,,MATCH(J$1,Usage!$H$1:$V$1,0)),Usage!$G$2:$G$136,$E17,Usage!$C$2:$C$136,$C17)/1000</f>
        <v>14059.604018748811</v>
      </c>
      <c r="K17">
        <f>SUMIFS(INDEX(Usage!$H$2:$V$136,,MATCH(K$1,Usage!$H$1:$V$1,0)),Usage!$G$2:$G$136,$E17,Usage!$C$2:$C$136,$C17)/1000</f>
        <v>15541.25515954921</v>
      </c>
      <c r="L17">
        <f>SUMIFS(INDEX(Usage!$H$2:$V$136,,MATCH(L$1,Usage!$H$1:$V$1,0)),Usage!$G$2:$G$136,$E17,Usage!$C$2:$C$136,$C17)/1000</f>
        <v>49929.385033035971</v>
      </c>
      <c r="M17">
        <f>SUMIFS(INDEX(Usage!$H$2:$V$136,,MATCH(M$1,Usage!$H$1:$V$1,0)),Usage!$G$2:$G$136,$E17,Usage!$C$2:$C$136,$C17)/1000</f>
        <v>5841.3180062083275</v>
      </c>
      <c r="N17">
        <f>SUMIFS(INDEX(Usage!$H$2:$V$136,,MATCH(N$1,Usage!$H$1:$V$1,0)),Usage!$G$2:$G$136,$E17,Usage!$C$2:$C$136,$C17)/1000</f>
        <v>7938.5452798959905</v>
      </c>
      <c r="O17">
        <f>SUMIFS(INDEX(Usage!$H$2:$V$136,,MATCH(O$1,Usage!$H$1:$V$1,0)),Usage!$G$2:$G$136,$E17,Usage!$C$2:$C$136,$C17)/1000</f>
        <v>30955.271167567906</v>
      </c>
      <c r="P17">
        <f>SUMIFS(INDEX(Usage!$H$2:$V$136,,MATCH(P$1,Usage!$H$1:$V$1,0)),Usage!$G$2:$G$136,$E17,Usage!$C$2:$C$136,$C17)/1000</f>
        <v>38542.651505800575</v>
      </c>
      <c r="Q17">
        <f>SUMIFS(INDEX(Usage!$H$2:$V$136,,MATCH(Q$1,Usage!$H$1:$V$1,0)),Usage!$G$2:$G$136,$E17,Usage!$C$2:$C$136,$C17)/1000</f>
        <v>19544.235805944048</v>
      </c>
      <c r="R17">
        <f>SUMIFS(INDEX(Usage!$H$2:$V$136,,MATCH(R$1,Usage!$H$1:$V$1,0)),Usage!$G$2:$G$136,$E17,Usage!$C$2:$C$136,$C17)/1000</f>
        <v>1693.3639414189308</v>
      </c>
      <c r="S17">
        <f>SUMIFS(INDEX(Usage!$H$2:$V$136,,MATCH(S$1,Usage!$H$1:$V$1,0)),Usage!$G$2:$G$136,$E17,Usage!$C$2:$C$136,$C17)/1000</f>
        <v>25815.40973372087</v>
      </c>
      <c r="T17">
        <f>SUMIFS(INDEX(Usage!$H$2:$V$136,,MATCH(T$1,Usage!$H$1:$V$1,0)),Usage!$G$2:$G$136,$E17,Usage!$C$2:$C$136,$C17)/1000</f>
        <v>127947.82099800643</v>
      </c>
      <c r="U17">
        <f t="shared" si="1"/>
        <v>434981.19979916781</v>
      </c>
    </row>
    <row r="18" spans="1:21" x14ac:dyDescent="0.25">
      <c r="A18" t="s">
        <v>57</v>
      </c>
      <c r="B18" t="str">
        <f t="shared" si="0"/>
        <v>UT2023 CPAMachine Drive</v>
      </c>
      <c r="C18" t="s">
        <v>29</v>
      </c>
      <c r="D18" t="s">
        <v>112</v>
      </c>
      <c r="E18" s="2" t="s">
        <v>2</v>
      </c>
      <c r="F18">
        <f>SUMIFS(INDEX(Usage!$H$2:$V$136,,MATCH(F$1,Usage!$H$1:$V$1,0)),Usage!$G$2:$G$136,$E18,Usage!$C$2:$C$136,$C18)/1000</f>
        <v>63679.784236688436</v>
      </c>
      <c r="G18">
        <f>SUMIFS(INDEX(Usage!$H$2:$V$136,,MATCH(G$1,Usage!$H$1:$V$1,0)),Usage!$G$2:$G$136,$E18,Usage!$C$2:$C$136,$C18)/1000</f>
        <v>747696.16464011732</v>
      </c>
      <c r="H18">
        <f>SUMIFS(INDEX(Usage!$H$2:$V$136,,MATCH(H$1,Usage!$H$1:$V$1,0)),Usage!$G$2:$G$136,$E18,Usage!$C$2:$C$136,$C18)/1000</f>
        <v>235463.2738444983</v>
      </c>
      <c r="I18">
        <f>SUMIFS(INDEX(Usage!$H$2:$V$136,,MATCH(I$1,Usage!$H$1:$V$1,0)),Usage!$G$2:$G$136,$E18,Usage!$C$2:$C$136,$C18)/1000</f>
        <v>211273.07136601579</v>
      </c>
      <c r="J18">
        <f>SUMIFS(INDEX(Usage!$H$2:$V$136,,MATCH(J$1,Usage!$H$1:$V$1,0)),Usage!$G$2:$G$136,$E18,Usage!$C$2:$C$136,$C18)/1000</f>
        <v>448252.29362805793</v>
      </c>
      <c r="K18">
        <f>SUMIFS(INDEX(Usage!$H$2:$V$136,,MATCH(K$1,Usage!$H$1:$V$1,0)),Usage!$G$2:$G$136,$E18,Usage!$C$2:$C$136,$C18)/1000</f>
        <v>167048.79278255743</v>
      </c>
      <c r="L18">
        <f>SUMIFS(INDEX(Usage!$H$2:$V$136,,MATCH(L$1,Usage!$H$1:$V$1,0)),Usage!$G$2:$G$136,$E18,Usage!$C$2:$C$136,$C18)/1000</f>
        <v>153813.02122663928</v>
      </c>
      <c r="M18">
        <f>SUMIFS(INDEX(Usage!$H$2:$V$136,,MATCH(M$1,Usage!$H$1:$V$1,0)),Usage!$G$2:$G$136,$E18,Usage!$C$2:$C$136,$C18)/1000</f>
        <v>103975.46051050824</v>
      </c>
      <c r="N18">
        <f>SUMIFS(INDEX(Usage!$H$2:$V$136,,MATCH(N$1,Usage!$H$1:$V$1,0)),Usage!$G$2:$G$136,$E18,Usage!$C$2:$C$136,$C18)/1000</f>
        <v>164724.81455784175</v>
      </c>
      <c r="O18">
        <f>SUMIFS(INDEX(Usage!$H$2:$V$136,,MATCH(O$1,Usage!$H$1:$V$1,0)),Usage!$G$2:$G$136,$E18,Usage!$C$2:$C$136,$C18)/1000</f>
        <v>423803.31203836808</v>
      </c>
      <c r="P18">
        <f>SUMIFS(INDEX(Usage!$H$2:$V$136,,MATCH(P$1,Usage!$H$1:$V$1,0)),Usage!$G$2:$G$136,$E18,Usage!$C$2:$C$136,$C18)/1000</f>
        <v>94849.86939223131</v>
      </c>
      <c r="Q18">
        <f>SUMIFS(INDEX(Usage!$H$2:$V$136,,MATCH(Q$1,Usage!$H$1:$V$1,0)),Usage!$G$2:$G$136,$E18,Usage!$C$2:$C$136,$C18)/1000</f>
        <v>59344.385527044891</v>
      </c>
      <c r="R18">
        <f>SUMIFS(INDEX(Usage!$H$2:$V$136,,MATCH(R$1,Usage!$H$1:$V$1,0)),Usage!$G$2:$G$136,$E18,Usage!$C$2:$C$136,$C18)/1000</f>
        <v>21444.511433118791</v>
      </c>
      <c r="S18">
        <f>SUMIFS(INDEX(Usage!$H$2:$V$136,,MATCH(S$1,Usage!$H$1:$V$1,0)),Usage!$G$2:$G$136,$E18,Usage!$C$2:$C$136,$C18)/1000</f>
        <v>115795.6103035649</v>
      </c>
      <c r="T18">
        <f>SUMIFS(INDEX(Usage!$H$2:$V$136,,MATCH(T$1,Usage!$H$1:$V$1,0)),Usage!$G$2:$G$136,$E18,Usage!$C$2:$C$136,$C18)/1000</f>
        <v>301806.94310270186</v>
      </c>
      <c r="U18">
        <f t="shared" si="1"/>
        <v>3312971.3085899544</v>
      </c>
    </row>
    <row r="19" spans="1:21" x14ac:dyDescent="0.25">
      <c r="A19" t="s">
        <v>57</v>
      </c>
      <c r="B19" t="str">
        <f t="shared" si="0"/>
        <v>UT2023 CPAProcess Heating</v>
      </c>
      <c r="C19" t="s">
        <v>29</v>
      </c>
      <c r="D19" t="s">
        <v>112</v>
      </c>
      <c r="E19" s="2" t="s">
        <v>3</v>
      </c>
      <c r="F19">
        <f>SUMIFS(INDEX(Usage!$H$2:$V$136,,MATCH(F$1,Usage!$H$1:$V$1,0)),Usage!$G$2:$G$136,$E19,Usage!$C$2:$C$136,$C19)/1000</f>
        <v>6302.5940437203017</v>
      </c>
      <c r="G19">
        <f>SUMIFS(INDEX(Usage!$H$2:$V$136,,MATCH(G$1,Usage!$H$1:$V$1,0)),Usage!$G$2:$G$136,$E19,Usage!$C$2:$C$136,$C19)/1000</f>
        <v>7870.4859435801836</v>
      </c>
      <c r="H19">
        <f>SUMIFS(INDEX(Usage!$H$2:$V$136,,MATCH(H$1,Usage!$H$1:$V$1,0)),Usage!$G$2:$G$136,$E19,Usage!$C$2:$C$136,$C19)/1000</f>
        <v>23304.561173312035</v>
      </c>
      <c r="I19">
        <f>SUMIFS(INDEX(Usage!$H$2:$V$136,,MATCH(I$1,Usage!$H$1:$V$1,0)),Usage!$G$2:$G$136,$E19,Usage!$C$2:$C$136,$C19)/1000</f>
        <v>11018.988333585054</v>
      </c>
      <c r="J19">
        <f>SUMIFS(INDEX(Usage!$H$2:$V$136,,MATCH(J$1,Usage!$H$1:$V$1,0)),Usage!$G$2:$G$136,$E19,Usage!$C$2:$C$136,$C19)/1000</f>
        <v>18787.104903840926</v>
      </c>
      <c r="K19">
        <f>SUMIFS(INDEX(Usage!$H$2:$V$136,,MATCH(K$1,Usage!$H$1:$V$1,0)),Usage!$G$2:$G$136,$E19,Usage!$C$2:$C$136,$C19)/1000</f>
        <v>79369.846772571051</v>
      </c>
      <c r="L19">
        <f>SUMIFS(INDEX(Usage!$H$2:$V$136,,MATCH(L$1,Usage!$H$1:$V$1,0)),Usage!$G$2:$G$136,$E19,Usage!$C$2:$C$136,$C19)/1000</f>
        <v>43694.788482546239</v>
      </c>
      <c r="M19">
        <f>SUMIFS(INDEX(Usage!$H$2:$V$136,,MATCH(M$1,Usage!$H$1:$V$1,0)),Usage!$G$2:$G$136,$E19,Usage!$C$2:$C$136,$C19)/1000</f>
        <v>0</v>
      </c>
      <c r="N19">
        <f>SUMIFS(INDEX(Usage!$H$2:$V$136,,MATCH(N$1,Usage!$H$1:$V$1,0)),Usage!$G$2:$G$136,$E19,Usage!$C$2:$C$136,$C19)/1000</f>
        <v>0</v>
      </c>
      <c r="O19">
        <f>SUMIFS(INDEX(Usage!$H$2:$V$136,,MATCH(O$1,Usage!$H$1:$V$1,0)),Usage!$G$2:$G$136,$E19,Usage!$C$2:$C$136,$C19)/1000</f>
        <v>27418.259964855071</v>
      </c>
      <c r="P19">
        <f>SUMIFS(INDEX(Usage!$H$2:$V$136,,MATCH(P$1,Usage!$H$1:$V$1,0)),Usage!$G$2:$G$136,$E19,Usage!$C$2:$C$136,$C19)/1000</f>
        <v>49558.455319876288</v>
      </c>
      <c r="Q19">
        <f>SUMIFS(INDEX(Usage!$H$2:$V$136,,MATCH(Q$1,Usage!$H$1:$V$1,0)),Usage!$G$2:$G$136,$E19,Usage!$C$2:$C$136,$C19)/1000</f>
        <v>13689.337747798629</v>
      </c>
      <c r="R19">
        <f>SUMIFS(INDEX(Usage!$H$2:$V$136,,MATCH(R$1,Usage!$H$1:$V$1,0)),Usage!$G$2:$G$136,$E19,Usage!$C$2:$C$136,$C19)/1000</f>
        <v>1810.3269151163245</v>
      </c>
      <c r="S19">
        <f>SUMIFS(INDEX(Usage!$H$2:$V$136,,MATCH(S$1,Usage!$H$1:$V$1,0)),Usage!$G$2:$G$136,$E19,Usage!$C$2:$C$136,$C19)/1000</f>
        <v>39597.218567396696</v>
      </c>
      <c r="T19">
        <f>SUMIFS(INDEX(Usage!$H$2:$V$136,,MATCH(T$1,Usage!$H$1:$V$1,0)),Usage!$G$2:$G$136,$E19,Usage!$C$2:$C$136,$C19)/1000</f>
        <v>106397.61843772382</v>
      </c>
      <c r="U19">
        <f t="shared" si="1"/>
        <v>428819.58660592267</v>
      </c>
    </row>
    <row r="20" spans="1:21" x14ac:dyDescent="0.25">
      <c r="A20" t="s">
        <v>57</v>
      </c>
      <c r="B20" t="str">
        <f t="shared" si="0"/>
        <v>UT2023 CPAProcess Cooling and Refrigeration</v>
      </c>
      <c r="C20" t="s">
        <v>29</v>
      </c>
      <c r="D20" t="s">
        <v>112</v>
      </c>
      <c r="E20" s="2" t="s">
        <v>4</v>
      </c>
      <c r="F20">
        <f>SUMIFS(INDEX(Usage!$H$2:$V$136,,MATCH(F$1,Usage!$H$1:$V$1,0)),Usage!$G$2:$G$136,$E20,Usage!$C$2:$C$136,$C20)/1000</f>
        <v>38337.105357512533</v>
      </c>
      <c r="G20">
        <f>SUMIFS(INDEX(Usage!$H$2:$V$136,,MATCH(G$1,Usage!$H$1:$V$1,0)),Usage!$G$2:$G$136,$E20,Usage!$C$2:$C$136,$C20)/1000</f>
        <v>0</v>
      </c>
      <c r="H20">
        <f>SUMIFS(INDEX(Usage!$H$2:$V$136,,MATCH(H$1,Usage!$H$1:$V$1,0)),Usage!$G$2:$G$136,$E20,Usage!$C$2:$C$136,$C20)/1000</f>
        <v>141755.82479440243</v>
      </c>
      <c r="I20">
        <f>SUMIFS(INDEX(Usage!$H$2:$V$136,,MATCH(I$1,Usage!$H$1:$V$1,0)),Usage!$G$2:$G$136,$E20,Usage!$C$2:$C$136,$C20)/1000</f>
        <v>4770.8462690143951</v>
      </c>
      <c r="J20">
        <f>SUMIFS(INDEX(Usage!$H$2:$V$136,,MATCH(J$1,Usage!$H$1:$V$1,0)),Usage!$G$2:$G$136,$E20,Usage!$C$2:$C$136,$C20)/1000</f>
        <v>23555.572001108878</v>
      </c>
      <c r="K20">
        <f>SUMIFS(INDEX(Usage!$H$2:$V$136,,MATCH(K$1,Usage!$H$1:$V$1,0)),Usage!$G$2:$G$136,$E20,Usage!$C$2:$C$136,$C20)/1000</f>
        <v>12214.113209899238</v>
      </c>
      <c r="L20">
        <f>SUMIFS(INDEX(Usage!$H$2:$V$136,,MATCH(L$1,Usage!$H$1:$V$1,0)),Usage!$G$2:$G$136,$E20,Usage!$C$2:$C$136,$C20)/1000</f>
        <v>20019.105379420642</v>
      </c>
      <c r="M20">
        <f>SUMIFS(INDEX(Usage!$H$2:$V$136,,MATCH(M$1,Usage!$H$1:$V$1,0)),Usage!$G$2:$G$136,$E20,Usage!$C$2:$C$136,$C20)/1000</f>
        <v>0</v>
      </c>
      <c r="N20">
        <f>SUMIFS(INDEX(Usage!$H$2:$V$136,,MATCH(N$1,Usage!$H$1:$V$1,0)),Usage!$G$2:$G$136,$E20,Usage!$C$2:$C$136,$C20)/1000</f>
        <v>0</v>
      </c>
      <c r="O20">
        <f>SUMIFS(INDEX(Usage!$H$2:$V$136,,MATCH(O$1,Usage!$H$1:$V$1,0)),Usage!$G$2:$G$136,$E20,Usage!$C$2:$C$136,$C20)/1000</f>
        <v>73253.814339961842</v>
      </c>
      <c r="P20">
        <f>SUMIFS(INDEX(Usage!$H$2:$V$136,,MATCH(P$1,Usage!$H$1:$V$1,0)),Usage!$G$2:$G$136,$E20,Usage!$C$2:$C$136,$C20)/1000</f>
        <v>48558.169686184359</v>
      </c>
      <c r="Q20">
        <f>SUMIFS(INDEX(Usage!$H$2:$V$136,,MATCH(Q$1,Usage!$H$1:$V$1,0)),Usage!$G$2:$G$136,$E20,Usage!$C$2:$C$136,$C20)/1000</f>
        <v>5633.6199905750573</v>
      </c>
      <c r="R20">
        <f>SUMIFS(INDEX(Usage!$H$2:$V$136,,MATCH(R$1,Usage!$H$1:$V$1,0)),Usage!$G$2:$G$136,$E20,Usage!$C$2:$C$136,$C20)/1000</f>
        <v>198.83705528556899</v>
      </c>
      <c r="S20">
        <f>SUMIFS(INDEX(Usage!$H$2:$V$136,,MATCH(S$1,Usage!$H$1:$V$1,0)),Usage!$G$2:$G$136,$E20,Usage!$C$2:$C$136,$C20)/1000</f>
        <v>8500.1205536252492</v>
      </c>
      <c r="T20">
        <f>SUMIFS(INDEX(Usage!$H$2:$V$136,,MATCH(T$1,Usage!$H$1:$V$1,0)),Usage!$G$2:$G$136,$E20,Usage!$C$2:$C$136,$C20)/1000</f>
        <v>65587.573009555781</v>
      </c>
      <c r="U20">
        <f t="shared" si="1"/>
        <v>442384.70164654602</v>
      </c>
    </row>
    <row r="21" spans="1:21" x14ac:dyDescent="0.25">
      <c r="A21" t="s">
        <v>57</v>
      </c>
      <c r="B21" t="str">
        <f t="shared" si="0"/>
        <v xml:space="preserve">UT2023 CPAProcess Electro-Chemical </v>
      </c>
      <c r="C21" t="s">
        <v>29</v>
      </c>
      <c r="D21" t="s">
        <v>112</v>
      </c>
      <c r="E21" s="2" t="s">
        <v>5</v>
      </c>
      <c r="F21">
        <f>SUMIFS(INDEX(Usage!$H$2:$V$136,,MATCH(F$1,Usage!$H$1:$V$1,0)),Usage!$G$2:$G$136,$E21,Usage!$C$2:$C$136,$C21)/1000</f>
        <v>325.96318449420482</v>
      </c>
      <c r="G21">
        <f>SUMIFS(INDEX(Usage!$H$2:$V$136,,MATCH(G$1,Usage!$H$1:$V$1,0)),Usage!$G$2:$G$136,$E21,Usage!$C$2:$C$136,$C21)/1000</f>
        <v>7870.4859435801836</v>
      </c>
      <c r="H21">
        <f>SUMIFS(INDEX(Usage!$H$2:$V$136,,MATCH(H$1,Usage!$H$1:$V$1,0)),Usage!$G$2:$G$136,$E21,Usage!$C$2:$C$136,$C21)/1000</f>
        <v>1205.2860965813952</v>
      </c>
      <c r="I21">
        <f>SUMIFS(INDEX(Usage!$H$2:$V$136,,MATCH(I$1,Usage!$H$1:$V$1,0)),Usage!$G$2:$G$136,$E21,Usage!$C$2:$C$136,$C21)/1000</f>
        <v>2338.8162881846765</v>
      </c>
      <c r="J21">
        <f>SUMIFS(INDEX(Usage!$H$2:$V$136,,MATCH(J$1,Usage!$H$1:$V$1,0)),Usage!$G$2:$G$136,$E21,Usage!$C$2:$C$136,$C21)/1000</f>
        <v>8094.9235259462857</v>
      </c>
      <c r="K21">
        <f>SUMIFS(INDEX(Usage!$H$2:$V$136,,MATCH(K$1,Usage!$H$1:$V$1,0)),Usage!$G$2:$G$136,$E21,Usage!$C$2:$C$136,$C21)/1000</f>
        <v>5568.5849473089011</v>
      </c>
      <c r="L21">
        <f>SUMIFS(INDEX(Usage!$H$2:$V$136,,MATCH(L$1,Usage!$H$1:$V$1,0)),Usage!$G$2:$G$136,$E21,Usage!$C$2:$C$136,$C21)/1000</f>
        <v>2569.2500552651109</v>
      </c>
      <c r="M21">
        <f>SUMIFS(INDEX(Usage!$H$2:$V$136,,MATCH(M$1,Usage!$H$1:$V$1,0)),Usage!$G$2:$G$136,$E21,Usage!$C$2:$C$136,$C21)/1000</f>
        <v>0</v>
      </c>
      <c r="N21">
        <f>SUMIFS(INDEX(Usage!$H$2:$V$136,,MATCH(N$1,Usage!$H$1:$V$1,0)),Usage!$G$2:$G$136,$E21,Usage!$C$2:$C$136,$C21)/1000</f>
        <v>0</v>
      </c>
      <c r="O21">
        <f>SUMIFS(INDEX(Usage!$H$2:$V$136,,MATCH(O$1,Usage!$H$1:$V$1,0)),Usage!$G$2:$G$136,$E21,Usage!$C$2:$C$136,$C21)/1000</f>
        <v>129160.85824143738</v>
      </c>
      <c r="P21">
        <f>SUMIFS(INDEX(Usage!$H$2:$V$136,,MATCH(P$1,Usage!$H$1:$V$1,0)),Usage!$G$2:$G$136,$E21,Usage!$C$2:$C$136,$C21)/1000</f>
        <v>9572.353659127868</v>
      </c>
      <c r="Q21">
        <f>SUMIFS(INDEX(Usage!$H$2:$V$136,,MATCH(Q$1,Usage!$H$1:$V$1,0)),Usage!$G$2:$G$136,$E21,Usage!$C$2:$C$136,$C21)/1000</f>
        <v>1411.3952418001209</v>
      </c>
      <c r="R21">
        <f>SUMIFS(INDEX(Usage!$H$2:$V$136,,MATCH(R$1,Usage!$H$1:$V$1,0)),Usage!$G$2:$G$136,$E21,Usage!$C$2:$C$136,$C21)/1000</f>
        <v>81.874081588175486</v>
      </c>
      <c r="S21">
        <f>SUMIFS(INDEX(Usage!$H$2:$V$136,,MATCH(S$1,Usage!$H$1:$V$1,0)),Usage!$G$2:$G$136,$E21,Usage!$C$2:$C$136,$C21)/1000</f>
        <v>10180.376942132565</v>
      </c>
      <c r="T21">
        <f>SUMIFS(INDEX(Usage!$H$2:$V$136,,MATCH(T$1,Usage!$H$1:$V$1,0)),Usage!$G$2:$G$136,$E21,Usage!$C$2:$C$136,$C21)/1000</f>
        <v>6454.6500422102508</v>
      </c>
      <c r="U21">
        <f t="shared" si="1"/>
        <v>184834.81824965711</v>
      </c>
    </row>
    <row r="22" spans="1:21" x14ac:dyDescent="0.25">
      <c r="A22" t="s">
        <v>57</v>
      </c>
      <c r="B22" t="str">
        <f t="shared" si="0"/>
        <v>UT2023 CPAProcess Other</v>
      </c>
      <c r="C22" t="s">
        <v>29</v>
      </c>
      <c r="D22" t="s">
        <v>112</v>
      </c>
      <c r="E22" s="2" t="s">
        <v>6</v>
      </c>
      <c r="F22">
        <f>SUMIFS(INDEX(Usage!$H$2:$V$136,,MATCH(F$1,Usage!$H$1:$V$1,0)),Usage!$G$2:$G$136,$E22,Usage!$C$2:$C$136,$C22)/1000</f>
        <v>15287.673352778211</v>
      </c>
      <c r="G22">
        <f>SUMIFS(INDEX(Usage!$H$2:$V$136,,MATCH(G$1,Usage!$H$1:$V$1,0)),Usage!$G$2:$G$136,$E22,Usage!$C$2:$C$136,$C22)/1000</f>
        <v>51158.158633271189</v>
      </c>
      <c r="H22">
        <f>SUMIFS(INDEX(Usage!$H$2:$V$136,,MATCH(H$1,Usage!$H$1:$V$1,0)),Usage!$G$2:$G$136,$E22,Usage!$C$2:$C$136,$C22)/1000</f>
        <v>56527.917929667456</v>
      </c>
      <c r="I22">
        <f>SUMIFS(INDEX(Usage!$H$2:$V$136,,MATCH(I$1,Usage!$H$1:$V$1,0)),Usage!$G$2:$G$136,$E22,Usage!$C$2:$C$136,$C22)/1000</f>
        <v>28260.696815564817</v>
      </c>
      <c r="J22">
        <f>SUMIFS(INDEX(Usage!$H$2:$V$136,,MATCH(J$1,Usage!$H$1:$V$1,0)),Usage!$G$2:$G$136,$E22,Usage!$C$2:$C$136,$C22)/1000</f>
        <v>20491.299330355912</v>
      </c>
      <c r="K22">
        <f>SUMIFS(INDEX(Usage!$H$2:$V$136,,MATCH(K$1,Usage!$H$1:$V$1,0)),Usage!$G$2:$G$136,$E22,Usage!$C$2:$C$136,$C22)/1000</f>
        <v>31240.111779871339</v>
      </c>
      <c r="L22">
        <f>SUMIFS(INDEX(Usage!$H$2:$V$136,,MATCH(L$1,Usage!$H$1:$V$1,0)),Usage!$G$2:$G$136,$E22,Usage!$C$2:$C$136,$C22)/1000</f>
        <v>55129.266544203936</v>
      </c>
      <c r="M22">
        <f>SUMIFS(INDEX(Usage!$H$2:$V$136,,MATCH(M$1,Usage!$H$1:$V$1,0)),Usage!$G$2:$G$136,$E22,Usage!$C$2:$C$136,$C22)/1000</f>
        <v>7009.5816074499871</v>
      </c>
      <c r="N22">
        <f>SUMIFS(INDEX(Usage!$H$2:$V$136,,MATCH(N$1,Usage!$H$1:$V$1,0)),Usage!$G$2:$G$136,$E22,Usage!$C$2:$C$136,$C22)/1000</f>
        <v>11907.817919843994</v>
      </c>
      <c r="O22">
        <f>SUMIFS(INDEX(Usage!$H$2:$V$136,,MATCH(O$1,Usage!$H$1:$V$1,0)),Usage!$G$2:$G$136,$E22,Usage!$C$2:$C$136,$C22)/1000</f>
        <v>51312.355014658482</v>
      </c>
      <c r="P22">
        <f>SUMIFS(INDEX(Usage!$H$2:$V$136,,MATCH(P$1,Usage!$H$1:$V$1,0)),Usage!$G$2:$G$136,$E22,Usage!$C$2:$C$136,$C22)/1000</f>
        <v>73679.267119662778</v>
      </c>
      <c r="Q22">
        <f>SUMIFS(INDEX(Usage!$H$2:$V$136,,MATCH(Q$1,Usage!$H$1:$V$1,0)),Usage!$G$2:$G$136,$E22,Usage!$C$2:$C$136,$C22)/1000</f>
        <v>13868.752397180013</v>
      </c>
      <c r="R22">
        <f>SUMIFS(INDEX(Usage!$H$2:$V$136,,MATCH(R$1,Usage!$H$1:$V$1,0)),Usage!$G$2:$G$136,$E22,Usage!$C$2:$C$136,$C22)/1000</f>
        <v>1707.6594159819433</v>
      </c>
      <c r="S22">
        <f>SUMIFS(INDEX(Usage!$H$2:$V$136,,MATCH(S$1,Usage!$H$1:$V$1,0)),Usage!$G$2:$G$136,$E22,Usage!$C$2:$C$136,$C22)/1000</f>
        <v>28978.245288558195</v>
      </c>
      <c r="T22">
        <f>SUMIFS(INDEX(Usage!$H$2:$V$136,,MATCH(T$1,Usage!$H$1:$V$1,0)),Usage!$G$2:$G$136,$E22,Usage!$C$2:$C$136,$C22)/1000</f>
        <v>92447.245765850064</v>
      </c>
      <c r="U22">
        <f t="shared" si="1"/>
        <v>539006.04891489842</v>
      </c>
    </row>
    <row r="23" spans="1:21" x14ac:dyDescent="0.25">
      <c r="A23">
        <v>1</v>
      </c>
      <c r="B23" t="str">
        <f t="shared" si="0"/>
        <v>ID2023 CPAHVAC</v>
      </c>
      <c r="C23" t="s">
        <v>30</v>
      </c>
      <c r="D23" t="s">
        <v>112</v>
      </c>
      <c r="E23" s="2" t="s">
        <v>0</v>
      </c>
      <c r="F23">
        <f>SUMIFS(INDEX(Usage!$H$2:$V$136,,MATCH(F$1,Usage!$H$1:$V$1,0)),Usage!$G$2:$G$136,$E23,Usage!$C$2:$C$136,$C23)/1000</f>
        <v>5664.9856579142806</v>
      </c>
      <c r="G23">
        <f>SUMIFS(INDEX(Usage!$H$2:$V$136,,MATCH(G$1,Usage!$H$1:$V$1,0)),Usage!$G$2:$G$136,$E23,Usage!$C$2:$C$136,$C23)/1000</f>
        <v>841.3242903943401</v>
      </c>
      <c r="H23">
        <f>SUMIFS(INDEX(Usage!$H$2:$V$136,,MATCH(H$1,Usage!$H$1:$V$1,0)),Usage!$G$2:$G$136,$E23,Usage!$C$2:$C$136,$C23)/1000</f>
        <v>15317.721946905427</v>
      </c>
      <c r="I23">
        <f>SUMIFS(INDEX(Usage!$H$2:$V$136,,MATCH(I$1,Usage!$H$1:$V$1,0)),Usage!$G$2:$G$136,$E23,Usage!$C$2:$C$136,$C23)/1000</f>
        <v>340.66323796371614</v>
      </c>
      <c r="J23">
        <f>SUMIFS(INDEX(Usage!$H$2:$V$136,,MATCH(J$1,Usage!$H$1:$V$1,0)),Usage!$G$2:$G$136,$E23,Usage!$C$2:$C$136,$C23)/1000</f>
        <v>10.52019116337053</v>
      </c>
      <c r="K23">
        <f>SUMIFS(INDEX(Usage!$H$2:$V$136,,MATCH(K$1,Usage!$H$1:$V$1,0)),Usage!$G$2:$G$136,$E23,Usage!$C$2:$C$136,$C23)/1000</f>
        <v>767.77956707828889</v>
      </c>
      <c r="L23">
        <f>SUMIFS(INDEX(Usage!$H$2:$V$136,,MATCH(L$1,Usage!$H$1:$V$1,0)),Usage!$G$2:$G$136,$E23,Usage!$C$2:$C$136,$C23)/1000</f>
        <v>651.67827206458617</v>
      </c>
      <c r="M23">
        <f>SUMIFS(INDEX(Usage!$H$2:$V$136,,MATCH(M$1,Usage!$H$1:$V$1,0)),Usage!$G$2:$G$136,$E23,Usage!$C$2:$C$136,$C23)/1000</f>
        <v>0</v>
      </c>
      <c r="N23">
        <f>SUMIFS(INDEX(Usage!$H$2:$V$136,,MATCH(N$1,Usage!$H$1:$V$1,0)),Usage!$G$2:$G$136,$E23,Usage!$C$2:$C$136,$C23)/1000</f>
        <v>920.56485755339008</v>
      </c>
      <c r="O23">
        <f>SUMIFS(INDEX(Usage!$H$2:$V$136,,MATCH(O$1,Usage!$H$1:$V$1,0)),Usage!$G$2:$G$136,$E23,Usage!$C$2:$C$136,$C23)/1000</f>
        <v>3199.1363173844215</v>
      </c>
      <c r="P23">
        <f>SUMIFS(INDEX(Usage!$H$2:$V$136,,MATCH(P$1,Usage!$H$1:$V$1,0)),Usage!$G$2:$G$136,$E23,Usage!$C$2:$C$136,$C23)/1000</f>
        <v>325.59969742097041</v>
      </c>
      <c r="Q23">
        <f>SUMIFS(INDEX(Usage!$H$2:$V$136,,MATCH(Q$1,Usage!$H$1:$V$1,0)),Usage!$G$2:$G$136,$E23,Usage!$C$2:$C$136,$C23)/1000</f>
        <v>1378.7762499923965</v>
      </c>
      <c r="R23">
        <f>SUMIFS(INDEX(Usage!$H$2:$V$136,,MATCH(R$1,Usage!$H$1:$V$1,0)),Usage!$G$2:$G$136,$E23,Usage!$C$2:$C$136,$C23)/1000</f>
        <v>680.11058447843834</v>
      </c>
      <c r="S23">
        <f>SUMIFS(INDEX(Usage!$H$2:$V$136,,MATCH(S$1,Usage!$H$1:$V$1,0)),Usage!$G$2:$G$136,$E23,Usage!$C$2:$C$136,$C23)/1000</f>
        <v>945.017526783368</v>
      </c>
      <c r="T23">
        <f>SUMIFS(INDEX(Usage!$H$2:$V$136,,MATCH(T$1,Usage!$H$1:$V$1,0)),Usage!$G$2:$G$136,$E23,Usage!$C$2:$C$136,$C23)/1000</f>
        <v>4007.848184798765</v>
      </c>
      <c r="U23">
        <f t="shared" si="1"/>
        <v>35051.72658189576</v>
      </c>
    </row>
    <row r="24" spans="1:21" x14ac:dyDescent="0.25">
      <c r="A24" t="s">
        <v>57</v>
      </c>
      <c r="B24" t="str">
        <f t="shared" si="0"/>
        <v>ID2023 CPALighting</v>
      </c>
      <c r="C24" t="s">
        <v>30</v>
      </c>
      <c r="D24" t="s">
        <v>112</v>
      </c>
      <c r="E24" s="2" t="s">
        <v>1</v>
      </c>
      <c r="F24">
        <f>SUMIFS(INDEX(Usage!$H$2:$V$136,,MATCH(F$1,Usage!$H$1:$V$1,0)),Usage!$G$2:$G$136,$E24,Usage!$C$2:$C$136,$C24)/1000</f>
        <v>4988.6485298029447</v>
      </c>
      <c r="G24">
        <f>SUMIFS(INDEX(Usage!$H$2:$V$136,,MATCH(G$1,Usage!$H$1:$V$1,0)),Usage!$G$2:$G$136,$E24,Usage!$C$2:$C$136,$C24)/1000</f>
        <v>1081.7026590784371</v>
      </c>
      <c r="H24">
        <f>SUMIFS(INDEX(Usage!$H$2:$V$136,,MATCH(H$1,Usage!$H$1:$V$1,0)),Usage!$G$2:$G$136,$E24,Usage!$C$2:$C$136,$C24)/1000</f>
        <v>13488.954021199448</v>
      </c>
      <c r="I24">
        <f>SUMIFS(INDEX(Usage!$H$2:$V$136,,MATCH(I$1,Usage!$H$1:$V$1,0)),Usage!$G$2:$G$136,$E24,Usage!$C$2:$C$136,$C24)/1000</f>
        <v>297.16280635256351</v>
      </c>
      <c r="J24">
        <f>SUMIFS(INDEX(Usage!$H$2:$V$136,,MATCH(J$1,Usage!$H$1:$V$1,0)),Usage!$G$2:$G$136,$E24,Usage!$C$2:$C$136,$C24)/1000</f>
        <v>6.9998635270817484</v>
      </c>
      <c r="K24">
        <f>SUMIFS(INDEX(Usage!$H$2:$V$136,,MATCH(K$1,Usage!$H$1:$V$1,0)),Usage!$G$2:$G$136,$E24,Usage!$C$2:$C$136,$C24)/1000</f>
        <v>586.65894600256661</v>
      </c>
      <c r="L24">
        <f>SUMIFS(INDEX(Usage!$H$2:$V$136,,MATCH(L$1,Usage!$H$1:$V$1,0)),Usage!$G$2:$G$136,$E24,Usage!$C$2:$C$136,$C24)/1000</f>
        <v>436.39375292670275</v>
      </c>
      <c r="M24">
        <f>SUMIFS(INDEX(Usage!$H$2:$V$136,,MATCH(M$1,Usage!$H$1:$V$1,0)),Usage!$G$2:$G$136,$E24,Usage!$C$2:$C$136,$C24)/1000</f>
        <v>472.33264173737695</v>
      </c>
      <c r="N24">
        <f>SUMIFS(INDEX(Usage!$H$2:$V$136,,MATCH(N$1,Usage!$H$1:$V$1,0)),Usage!$G$2:$G$136,$E24,Usage!$C$2:$C$136,$C24)/1000</f>
        <v>526.03706145907995</v>
      </c>
      <c r="O24">
        <f>SUMIFS(INDEX(Usage!$H$2:$V$136,,MATCH(O$1,Usage!$H$1:$V$1,0)),Usage!$G$2:$G$136,$E24,Usage!$C$2:$C$136,$C24)/1000</f>
        <v>2057.5228148017782</v>
      </c>
      <c r="P24">
        <f>SUMIFS(INDEX(Usage!$H$2:$V$136,,MATCH(P$1,Usage!$H$1:$V$1,0)),Usage!$G$2:$G$136,$E24,Usage!$C$2:$C$136,$C24)/1000</f>
        <v>123.81330155520723</v>
      </c>
      <c r="Q24">
        <f>SUMIFS(INDEX(Usage!$H$2:$V$136,,MATCH(Q$1,Usage!$H$1:$V$1,0)),Usage!$G$2:$G$136,$E24,Usage!$C$2:$C$136,$C24)/1000</f>
        <v>942.44735096740249</v>
      </c>
      <c r="R24">
        <f>SUMIFS(INDEX(Usage!$H$2:$V$136,,MATCH(R$1,Usage!$H$1:$V$1,0)),Usage!$G$2:$G$136,$E24,Usage!$C$2:$C$136,$C24)/1000</f>
        <v>545.00866640553807</v>
      </c>
      <c r="S24">
        <f>SUMIFS(INDEX(Usage!$H$2:$V$136,,MATCH(S$1,Usage!$H$1:$V$1,0)),Usage!$G$2:$G$136,$E24,Usage!$C$2:$C$136,$C24)/1000</f>
        <v>595.30121260592318</v>
      </c>
      <c r="T24">
        <f>SUMIFS(INDEX(Usage!$H$2:$V$136,,MATCH(T$1,Usage!$H$1:$V$1,0)),Usage!$G$2:$G$136,$E24,Usage!$C$2:$C$136,$C24)/1000</f>
        <v>2309.257111635106</v>
      </c>
      <c r="U24">
        <f t="shared" si="1"/>
        <v>28458.240740057157</v>
      </c>
    </row>
    <row r="25" spans="1:21" x14ac:dyDescent="0.25">
      <c r="A25" t="s">
        <v>57</v>
      </c>
      <c r="B25" t="str">
        <f t="shared" si="0"/>
        <v>ID2023 CPAMachine Drive</v>
      </c>
      <c r="C25" t="s">
        <v>30</v>
      </c>
      <c r="D25" t="s">
        <v>112</v>
      </c>
      <c r="E25" s="2" t="s">
        <v>2</v>
      </c>
      <c r="F25">
        <f>SUMIFS(INDEX(Usage!$H$2:$V$136,,MATCH(F$1,Usage!$H$1:$V$1,0)),Usage!$G$2:$G$136,$E25,Usage!$C$2:$C$136,$C25)/1000</f>
        <v>29323.540942174433</v>
      </c>
      <c r="G25">
        <f>SUMIFS(INDEX(Usage!$H$2:$V$136,,MATCH(G$1,Usage!$H$1:$V$1,0)),Usage!$G$2:$G$136,$E25,Usage!$C$2:$C$136,$C25)/1000</f>
        <v>22835.945024989222</v>
      </c>
      <c r="H25">
        <f>SUMIFS(INDEX(Usage!$H$2:$V$136,,MATCH(H$1,Usage!$H$1:$V$1,0)),Usage!$G$2:$G$136,$E25,Usage!$C$2:$C$136,$C25)/1000</f>
        <v>79288.787964257514</v>
      </c>
      <c r="I25">
        <f>SUMIFS(INDEX(Usage!$H$2:$V$136,,MATCH(I$1,Usage!$H$1:$V$1,0)),Usage!$G$2:$G$136,$E25,Usage!$C$2:$C$136,$C25)/1000</f>
        <v>5779.1443744010257</v>
      </c>
      <c r="J25">
        <f>SUMIFS(INDEX(Usage!$H$2:$V$136,,MATCH(J$1,Usage!$H$1:$V$1,0)),Usage!$G$2:$G$136,$E25,Usage!$C$2:$C$136,$C25)/1000</f>
        <v>223.17163960760053</v>
      </c>
      <c r="K25">
        <f>SUMIFS(INDEX(Usage!$H$2:$V$136,,MATCH(K$1,Usage!$H$1:$V$1,0)),Usage!$G$2:$G$136,$E25,Usage!$C$2:$C$136,$C25)/1000</f>
        <v>6305.8400173425189</v>
      </c>
      <c r="L25">
        <f>SUMIFS(INDEX(Usage!$H$2:$V$136,,MATCH(L$1,Usage!$H$1:$V$1,0)),Usage!$G$2:$G$136,$E25,Usage!$C$2:$C$136,$C25)/1000</f>
        <v>1344.3594696324715</v>
      </c>
      <c r="M25">
        <f>SUMIFS(INDEX(Usage!$H$2:$V$136,,MATCH(M$1,Usage!$H$1:$V$1,0)),Usage!$G$2:$G$136,$E25,Usage!$C$2:$C$136,$C25)/1000</f>
        <v>8407.5210229253062</v>
      </c>
      <c r="N25">
        <f>SUMIFS(INDEX(Usage!$H$2:$V$136,,MATCH(N$1,Usage!$H$1:$V$1,0)),Usage!$G$2:$G$136,$E25,Usage!$C$2:$C$136,$C25)/1000</f>
        <v>10915.269025275909</v>
      </c>
      <c r="O25">
        <f>SUMIFS(INDEX(Usage!$H$2:$V$136,,MATCH(O$1,Usage!$H$1:$V$1,0)),Usage!$G$2:$G$136,$E25,Usage!$C$2:$C$136,$C25)/1000</f>
        <v>28169.192212442489</v>
      </c>
      <c r="P25">
        <f>SUMIFS(INDEX(Usage!$H$2:$V$136,,MATCH(P$1,Usage!$H$1:$V$1,0)),Usage!$G$2:$G$136,$E25,Usage!$C$2:$C$136,$C25)/1000</f>
        <v>304.69298355783747</v>
      </c>
      <c r="Q25">
        <f>SUMIFS(INDEX(Usage!$H$2:$V$136,,MATCH(Q$1,Usage!$H$1:$V$1,0)),Usage!$G$2:$G$136,$E25,Usage!$C$2:$C$136,$C25)/1000</f>
        <v>2861.6600561963078</v>
      </c>
      <c r="R25">
        <f>SUMIFS(INDEX(Usage!$H$2:$V$136,,MATCH(R$1,Usage!$H$1:$V$1,0)),Usage!$G$2:$G$136,$E25,Usage!$C$2:$C$136,$C25)/1000</f>
        <v>6901.9094430988389</v>
      </c>
      <c r="S25">
        <f>SUMIFS(INDEX(Usage!$H$2:$V$136,,MATCH(S$1,Usage!$H$1:$V$1,0)),Usage!$G$2:$G$136,$E25,Usage!$C$2:$C$136,$C25)/1000</f>
        <v>2670.2371931797165</v>
      </c>
      <c r="T25">
        <f>SUMIFS(INDEX(Usage!$H$2:$V$136,,MATCH(T$1,Usage!$H$1:$V$1,0)),Usage!$G$2:$G$136,$E25,Usage!$C$2:$C$136,$C25)/1000</f>
        <v>5447.1410631653143</v>
      </c>
      <c r="U25">
        <f t="shared" si="1"/>
        <v>210778.41243224655</v>
      </c>
    </row>
    <row r="26" spans="1:21" x14ac:dyDescent="0.25">
      <c r="A26" t="s">
        <v>57</v>
      </c>
      <c r="B26" t="str">
        <f t="shared" si="0"/>
        <v>ID2023 CPAProcess Heating</v>
      </c>
      <c r="C26" t="s">
        <v>30</v>
      </c>
      <c r="D26" t="s">
        <v>112</v>
      </c>
      <c r="E26" s="2" t="s">
        <v>3</v>
      </c>
      <c r="F26">
        <f>SUMIFS(INDEX(Usage!$H$2:$V$136,,MATCH(F$1,Usage!$H$1:$V$1,0)),Usage!$G$2:$G$136,$E26,Usage!$C$2:$C$136,$C26)/1000</f>
        <v>2902.2456137101376</v>
      </c>
      <c r="G26">
        <f>SUMIFS(INDEX(Usage!$H$2:$V$136,,MATCH(G$1,Usage!$H$1:$V$1,0)),Usage!$G$2:$G$136,$E26,Usage!$C$2:$C$136,$C26)/1000</f>
        <v>240.37836868409713</v>
      </c>
      <c r="H26">
        <f>SUMIFS(INDEX(Usage!$H$2:$V$136,,MATCH(H$1,Usage!$H$1:$V$1,0)),Usage!$G$2:$G$136,$E26,Usage!$C$2:$C$136,$C26)/1000</f>
        <v>7847.46758720046</v>
      </c>
      <c r="I26">
        <f>SUMIFS(INDEX(Usage!$H$2:$V$136,,MATCH(I$1,Usage!$H$1:$V$1,0)),Usage!$G$2:$G$136,$E26,Usage!$C$2:$C$136,$C26)/1000</f>
        <v>301.41240446732979</v>
      </c>
      <c r="J26">
        <f>SUMIFS(INDEX(Usage!$H$2:$V$136,,MATCH(J$1,Usage!$H$1:$V$1,0)),Usage!$G$2:$G$136,$E26,Usage!$C$2:$C$136,$C26)/1000</f>
        <v>9.3535472421902401</v>
      </c>
      <c r="K26">
        <f>SUMIFS(INDEX(Usage!$H$2:$V$136,,MATCH(K$1,Usage!$H$1:$V$1,0)),Usage!$G$2:$G$136,$E26,Usage!$C$2:$C$136,$C26)/1000</f>
        <v>2996.0920256412774</v>
      </c>
      <c r="L26">
        <f>SUMIFS(INDEX(Usage!$H$2:$V$136,,MATCH(L$1,Usage!$H$1:$V$1,0)),Usage!$G$2:$G$136,$E26,Usage!$C$2:$C$136,$C26)/1000</f>
        <v>381.9020145475518</v>
      </c>
      <c r="M26">
        <f>SUMIFS(INDEX(Usage!$H$2:$V$136,,MATCH(M$1,Usage!$H$1:$V$1,0)),Usage!$G$2:$G$136,$E26,Usage!$C$2:$C$136,$C26)/1000</f>
        <v>0</v>
      </c>
      <c r="N26">
        <f>SUMIFS(INDEX(Usage!$H$2:$V$136,,MATCH(N$1,Usage!$H$1:$V$1,0)),Usage!$G$2:$G$136,$E26,Usage!$C$2:$C$136,$C26)/1000</f>
        <v>0</v>
      </c>
      <c r="O26">
        <f>SUMIFS(INDEX(Usage!$H$2:$V$136,,MATCH(O$1,Usage!$H$1:$V$1,0)),Usage!$G$2:$G$136,$E26,Usage!$C$2:$C$136,$C26)/1000</f>
        <v>1822.426142367656</v>
      </c>
      <c r="P26">
        <f>SUMIFS(INDEX(Usage!$H$2:$V$136,,MATCH(P$1,Usage!$H$1:$V$1,0)),Usage!$G$2:$G$136,$E26,Usage!$C$2:$C$136,$C26)/1000</f>
        <v>159.20015186829207</v>
      </c>
      <c r="Q26">
        <f>SUMIFS(INDEX(Usage!$H$2:$V$136,,MATCH(Q$1,Usage!$H$1:$V$1,0)),Usage!$G$2:$G$136,$E26,Usage!$C$2:$C$136,$C26)/1000</f>
        <v>660.11688689240646</v>
      </c>
      <c r="R26">
        <f>SUMIFS(INDEX(Usage!$H$2:$V$136,,MATCH(R$1,Usage!$H$1:$V$1,0)),Usage!$G$2:$G$136,$E26,Usage!$C$2:$C$136,$C26)/1000</f>
        <v>582.65316370139271</v>
      </c>
      <c r="S26">
        <f>SUMIFS(INDEX(Usage!$H$2:$V$136,,MATCH(S$1,Usage!$H$1:$V$1,0)),Usage!$G$2:$G$136,$E26,Usage!$C$2:$C$136,$C26)/1000</f>
        <v>913.10858406412274</v>
      </c>
      <c r="T26">
        <f>SUMIFS(INDEX(Usage!$H$2:$V$136,,MATCH(T$1,Usage!$H$1:$V$1,0)),Usage!$G$2:$G$136,$E26,Usage!$C$2:$C$136,$C26)/1000</f>
        <v>1920.3098194394458</v>
      </c>
      <c r="U26">
        <f t="shared" si="1"/>
        <v>20736.66630982636</v>
      </c>
    </row>
    <row r="27" spans="1:21" x14ac:dyDescent="0.25">
      <c r="A27" t="s">
        <v>57</v>
      </c>
      <c r="B27" t="str">
        <f t="shared" si="0"/>
        <v>ID2023 CPAProcess Cooling and Refrigeration</v>
      </c>
      <c r="C27" t="s">
        <v>30</v>
      </c>
      <c r="D27" t="s">
        <v>112</v>
      </c>
      <c r="E27" s="2" t="s">
        <v>4</v>
      </c>
      <c r="F27">
        <f>SUMIFS(INDEX(Usage!$H$2:$V$136,,MATCH(F$1,Usage!$H$1:$V$1,0)),Usage!$G$2:$G$136,$E27,Usage!$C$2:$C$136,$C27)/1000</f>
        <v>17653.63516900532</v>
      </c>
      <c r="G27">
        <f>SUMIFS(INDEX(Usage!$H$2:$V$136,,MATCH(G$1,Usage!$H$1:$V$1,0)),Usage!$G$2:$G$136,$E27,Usage!$C$2:$C$136,$C27)/1000</f>
        <v>0</v>
      </c>
      <c r="H27">
        <f>SUMIFS(INDEX(Usage!$H$2:$V$136,,MATCH(H$1,Usage!$H$1:$V$1,0)),Usage!$G$2:$G$136,$E27,Usage!$C$2:$C$136,$C27)/1000</f>
        <v>47734.185256612713</v>
      </c>
      <c r="I27">
        <f>SUMIFS(INDEX(Usage!$H$2:$V$136,,MATCH(I$1,Usage!$H$1:$V$1,0)),Usage!$G$2:$G$136,$E27,Usage!$C$2:$C$136,$C27)/1000</f>
        <v>130.50129483345808</v>
      </c>
      <c r="J27">
        <f>SUMIFS(INDEX(Usage!$H$2:$V$136,,MATCH(J$1,Usage!$H$1:$V$1,0)),Usage!$G$2:$G$136,$E27,Usage!$C$2:$C$136,$C27)/1000</f>
        <v>11.727626830046637</v>
      </c>
      <c r="K27">
        <f>SUMIFS(INDEX(Usage!$H$2:$V$136,,MATCH(K$1,Usage!$H$1:$V$1,0)),Usage!$G$2:$G$136,$E27,Usage!$C$2:$C$136,$C27)/1000</f>
        <v>461.06435474567917</v>
      </c>
      <c r="L27">
        <f>SUMIFS(INDEX(Usage!$H$2:$V$136,,MATCH(L$1,Usage!$H$1:$V$1,0)),Usage!$G$2:$G$136,$E27,Usage!$C$2:$C$136,$C27)/1000</f>
        <v>174.97136247482658</v>
      </c>
      <c r="M27">
        <f>SUMIFS(INDEX(Usage!$H$2:$V$136,,MATCH(M$1,Usage!$H$1:$V$1,0)),Usage!$G$2:$G$136,$E27,Usage!$C$2:$C$136,$C27)/1000</f>
        <v>0</v>
      </c>
      <c r="N27">
        <f>SUMIFS(INDEX(Usage!$H$2:$V$136,,MATCH(N$1,Usage!$H$1:$V$1,0)),Usage!$G$2:$G$136,$E27,Usage!$C$2:$C$136,$C27)/1000</f>
        <v>0</v>
      </c>
      <c r="O27">
        <f>SUMIFS(INDEX(Usage!$H$2:$V$136,,MATCH(O$1,Usage!$H$1:$V$1,0)),Usage!$G$2:$G$136,$E27,Usage!$C$2:$C$136,$C27)/1000</f>
        <v>4869.0057812718233</v>
      </c>
      <c r="P27">
        <f>SUMIFS(INDEX(Usage!$H$2:$V$136,,MATCH(P$1,Usage!$H$1:$V$1,0)),Usage!$G$2:$G$136,$E27,Usage!$C$2:$C$136,$C27)/1000</f>
        <v>155.98686316170159</v>
      </c>
      <c r="Q27">
        <f>SUMIFS(INDEX(Usage!$H$2:$V$136,,MATCH(Q$1,Usage!$H$1:$V$1,0)),Usage!$G$2:$G$136,$E27,Usage!$C$2:$C$136,$C27)/1000</f>
        <v>271.66016052977147</v>
      </c>
      <c r="R27">
        <f>SUMIFS(INDEX(Usage!$H$2:$V$136,,MATCH(R$1,Usage!$H$1:$V$1,0)),Usage!$G$2:$G$136,$E27,Usage!$C$2:$C$136,$C27)/1000</f>
        <v>63.995645402952682</v>
      </c>
      <c r="S27">
        <f>SUMIFS(INDEX(Usage!$H$2:$V$136,,MATCH(S$1,Usage!$H$1:$V$1,0)),Usage!$G$2:$G$136,$E27,Usage!$C$2:$C$136,$C27)/1000</f>
        <v>196.01207670393643</v>
      </c>
      <c r="T27">
        <f>SUMIFS(INDEX(Usage!$H$2:$V$136,,MATCH(T$1,Usage!$H$1:$V$1,0)),Usage!$G$2:$G$136,$E27,Usage!$C$2:$C$136,$C27)/1000</f>
        <v>1183.7526284215762</v>
      </c>
      <c r="U27">
        <f t="shared" si="1"/>
        <v>72906.498219993809</v>
      </c>
    </row>
    <row r="28" spans="1:21" x14ac:dyDescent="0.25">
      <c r="A28" t="s">
        <v>57</v>
      </c>
      <c r="B28" t="str">
        <f t="shared" si="0"/>
        <v xml:space="preserve">ID2023 CPAProcess Electro-Chemical </v>
      </c>
      <c r="C28" t="s">
        <v>30</v>
      </c>
      <c r="D28" t="s">
        <v>112</v>
      </c>
      <c r="E28" s="2" t="s">
        <v>5</v>
      </c>
      <c r="F28">
        <f>SUMIFS(INDEX(Usage!$H$2:$V$136,,MATCH(F$1,Usage!$H$1:$V$1,0)),Usage!$G$2:$G$136,$E28,Usage!$C$2:$C$136,$C28)/1000</f>
        <v>150.10092921530983</v>
      </c>
      <c r="G28">
        <f>SUMIFS(INDEX(Usage!$H$2:$V$136,,MATCH(G$1,Usage!$H$1:$V$1,0)),Usage!$G$2:$G$136,$E28,Usage!$C$2:$C$136,$C28)/1000</f>
        <v>240.37836868409713</v>
      </c>
      <c r="H28">
        <f>SUMIFS(INDEX(Usage!$H$2:$V$136,,MATCH(H$1,Usage!$H$1:$V$1,0)),Usage!$G$2:$G$136,$E28,Usage!$C$2:$C$136,$C28)/1000</f>
        <v>405.86233338122253</v>
      </c>
      <c r="I28">
        <f>SUMIFS(INDEX(Usage!$H$2:$V$136,,MATCH(I$1,Usage!$H$1:$V$1,0)),Usage!$G$2:$G$136,$E28,Usage!$C$2:$C$136,$C28)/1000</f>
        <v>63.975767982299146</v>
      </c>
      <c r="J28">
        <f>SUMIFS(INDEX(Usage!$H$2:$V$136,,MATCH(J$1,Usage!$H$1:$V$1,0)),Usage!$G$2:$G$136,$E28,Usage!$C$2:$C$136,$C28)/1000</f>
        <v>4.0302244549864614</v>
      </c>
      <c r="K28">
        <f>SUMIFS(INDEX(Usage!$H$2:$V$136,,MATCH(K$1,Usage!$H$1:$V$1,0)),Usage!$G$2:$G$136,$E28,Usage!$C$2:$C$136,$C28)/1000</f>
        <v>210.20568431415916</v>
      </c>
      <c r="L28">
        <f>SUMIFS(INDEX(Usage!$H$2:$V$136,,MATCH(L$1,Usage!$H$1:$V$1,0)),Usage!$G$2:$G$136,$E28,Usage!$C$2:$C$136,$C28)/1000</f>
        <v>22.455807799003146</v>
      </c>
      <c r="M28">
        <f>SUMIFS(INDEX(Usage!$H$2:$V$136,,MATCH(M$1,Usage!$H$1:$V$1,0)),Usage!$G$2:$G$136,$E28,Usage!$C$2:$C$136,$C28)/1000</f>
        <v>0</v>
      </c>
      <c r="N28">
        <f>SUMIFS(INDEX(Usage!$H$2:$V$136,,MATCH(N$1,Usage!$H$1:$V$1,0)),Usage!$G$2:$G$136,$E28,Usage!$C$2:$C$136,$C28)/1000</f>
        <v>0</v>
      </c>
      <c r="O28">
        <f>SUMIFS(INDEX(Usage!$H$2:$V$136,,MATCH(O$1,Usage!$H$1:$V$1,0)),Usage!$G$2:$G$136,$E28,Usage!$C$2:$C$136,$C28)/1000</f>
        <v>8585.0132332087469</v>
      </c>
      <c r="P28">
        <f>SUMIFS(INDEX(Usage!$H$2:$V$136,,MATCH(P$1,Usage!$H$1:$V$1,0)),Usage!$G$2:$G$136,$E28,Usage!$C$2:$C$136,$C28)/1000</f>
        <v>30.749952685853049</v>
      </c>
      <c r="Q28">
        <f>SUMIFS(INDEX(Usage!$H$2:$V$136,,MATCH(Q$1,Usage!$H$1:$V$1,0)),Usage!$G$2:$G$136,$E28,Usage!$C$2:$C$136,$C28)/1000</f>
        <v>68.059233423594577</v>
      </c>
      <c r="R28">
        <f>SUMIFS(INDEX(Usage!$H$2:$V$136,,MATCH(R$1,Usage!$H$1:$V$1,0)),Usage!$G$2:$G$136,$E28,Usage!$C$2:$C$136,$C28)/1000</f>
        <v>26.351148107098162</v>
      </c>
      <c r="S28">
        <f>SUMIFS(INDEX(Usage!$H$2:$V$136,,MATCH(S$1,Usage!$H$1:$V$1,0)),Usage!$G$2:$G$136,$E28,Usage!$C$2:$C$136,$C28)/1000</f>
        <v>234.7586500058774</v>
      </c>
      <c r="T28">
        <f>SUMIFS(INDEX(Usage!$H$2:$V$136,,MATCH(T$1,Usage!$H$1:$V$1,0)),Usage!$G$2:$G$136,$E28,Usage!$C$2:$C$136,$C28)/1000</f>
        <v>116.49629041609163</v>
      </c>
      <c r="U28">
        <f t="shared" si="1"/>
        <v>10158.437623678339</v>
      </c>
    </row>
    <row r="29" spans="1:21" x14ac:dyDescent="0.25">
      <c r="A29" t="s">
        <v>57</v>
      </c>
      <c r="B29" t="str">
        <f t="shared" si="0"/>
        <v>ID2023 CPAProcess Other</v>
      </c>
      <c r="C29" t="s">
        <v>30</v>
      </c>
      <c r="D29" t="s">
        <v>112</v>
      </c>
      <c r="E29" s="2" t="s">
        <v>6</v>
      </c>
      <c r="F29">
        <f>SUMIFS(INDEX(Usage!$H$2:$V$136,,MATCH(F$1,Usage!$H$1:$V$1,0)),Usage!$G$2:$G$136,$E29,Usage!$C$2:$C$136,$C29)/1000</f>
        <v>7039.7335801980344</v>
      </c>
      <c r="G29">
        <f>SUMIFS(INDEX(Usage!$H$2:$V$136,,MATCH(G$1,Usage!$H$1:$V$1,0)),Usage!$G$2:$G$136,$E29,Usage!$C$2:$C$136,$C29)/1000</f>
        <v>1562.4593964466312</v>
      </c>
      <c r="H29">
        <f>SUMIFS(INDEX(Usage!$H$2:$V$136,,MATCH(H$1,Usage!$H$1:$V$1,0)),Usage!$G$2:$G$136,$E29,Usage!$C$2:$C$136,$C29)/1000</f>
        <v>19034.943435579342</v>
      </c>
      <c r="I29">
        <f>SUMIFS(INDEX(Usage!$H$2:$V$136,,MATCH(I$1,Usage!$H$1:$V$1,0)),Usage!$G$2:$G$136,$E29,Usage!$C$2:$C$136,$C29)/1000</f>
        <v>773.04052978611412</v>
      </c>
      <c r="J29">
        <f>SUMIFS(INDEX(Usage!$H$2:$V$136,,MATCH(J$1,Usage!$H$1:$V$1,0)),Usage!$G$2:$G$136,$E29,Usage!$C$2:$C$136,$C29)/1000</f>
        <v>10.202015548503168</v>
      </c>
      <c r="K29">
        <f>SUMIFS(INDEX(Usage!$H$2:$V$136,,MATCH(K$1,Usage!$H$1:$V$1,0)),Usage!$G$2:$G$136,$E29,Usage!$C$2:$C$136,$C29)/1000</f>
        <v>1179.2671094857235</v>
      </c>
      <c r="L29">
        <f>SUMIFS(INDEX(Usage!$H$2:$V$136,,MATCH(L$1,Usage!$H$1:$V$1,0)),Usage!$G$2:$G$136,$E29,Usage!$C$2:$C$136,$C29)/1000</f>
        <v>481.8418554004532</v>
      </c>
      <c r="M29">
        <f>SUMIFS(INDEX(Usage!$H$2:$V$136,,MATCH(M$1,Usage!$H$1:$V$1,0)),Usage!$G$2:$G$136,$E29,Usage!$C$2:$C$136,$C29)/1000</f>
        <v>566.79917008485165</v>
      </c>
      <c r="N29">
        <f>SUMIFS(INDEX(Usage!$H$2:$V$136,,MATCH(N$1,Usage!$H$1:$V$1,0)),Usage!$G$2:$G$136,$E29,Usage!$C$2:$C$136,$C29)/1000</f>
        <v>789.05559218862084</v>
      </c>
      <c r="O29">
        <f>SUMIFS(INDEX(Usage!$H$2:$V$136,,MATCH(O$1,Usage!$H$1:$V$1,0)),Usage!$G$2:$G$136,$E29,Usage!$C$2:$C$136,$C29)/1000</f>
        <v>3410.6094743076087</v>
      </c>
      <c r="P29">
        <f>SUMIFS(INDEX(Usage!$H$2:$V$136,,MATCH(P$1,Usage!$H$1:$V$1,0)),Usage!$G$2:$G$136,$E29,Usage!$C$2:$C$136,$C29)/1000</f>
        <v>236.68515169177093</v>
      </c>
      <c r="Q29">
        <f>SUMIFS(INDEX(Usage!$H$2:$V$136,,MATCH(Q$1,Usage!$H$1:$V$1,0)),Usage!$G$2:$G$136,$E29,Usage!$C$2:$C$136,$C29)/1000</f>
        <v>668.76848436150806</v>
      </c>
      <c r="R29">
        <f>SUMIFS(INDEX(Usage!$H$2:$V$136,,MATCH(R$1,Usage!$H$1:$V$1,0)),Usage!$G$2:$G$136,$E29,Usage!$C$2:$C$136,$C29)/1000</f>
        <v>549.60966051947526</v>
      </c>
      <c r="S29">
        <f>SUMIFS(INDEX(Usage!$H$2:$V$136,,MATCH(S$1,Usage!$H$1:$V$1,0)),Usage!$G$2:$G$136,$E29,Usage!$C$2:$C$136,$C29)/1000</f>
        <v>668.23593882134219</v>
      </c>
      <c r="T29">
        <f>SUMIFS(INDEX(Usage!$H$2:$V$136,,MATCH(T$1,Usage!$H$1:$V$1,0)),Usage!$G$2:$G$136,$E29,Usage!$C$2:$C$136,$C29)/1000</f>
        <v>1668.5275143466029</v>
      </c>
      <c r="U29">
        <f t="shared" si="1"/>
        <v>38639.778908766595</v>
      </c>
    </row>
    <row r="30" spans="1:21" x14ac:dyDescent="0.25">
      <c r="A30">
        <v>1</v>
      </c>
      <c r="B30" t="str">
        <f t="shared" si="0"/>
        <v>CA2023 CPAHVAC</v>
      </c>
      <c r="C30" t="s">
        <v>31</v>
      </c>
      <c r="D30" t="s">
        <v>112</v>
      </c>
      <c r="E30" s="2" t="s">
        <v>0</v>
      </c>
      <c r="F30">
        <f>SUMIFS(INDEX(Usage!$H$2:$V$136,,MATCH(F$1,Usage!$H$1:$V$1,0)),Usage!$G$2:$G$136,$E30,Usage!$C$2:$C$136,$C30)/1000</f>
        <v>1107.2653837141115</v>
      </c>
      <c r="G30">
        <f>SUMIFS(INDEX(Usage!$H$2:$V$136,,MATCH(G$1,Usage!$H$1:$V$1,0)),Usage!$G$2:$G$136,$E30,Usage!$C$2:$C$136,$C30)/1000</f>
        <v>15.510433476013626</v>
      </c>
      <c r="H30">
        <f>SUMIFS(INDEX(Usage!$H$2:$V$136,,MATCH(H$1,Usage!$H$1:$V$1,0)),Usage!$G$2:$G$136,$E30,Usage!$C$2:$C$136,$C30)/1000</f>
        <v>3574.3900586800964</v>
      </c>
      <c r="I30">
        <f>SUMIFS(INDEX(Usage!$H$2:$V$136,,MATCH(I$1,Usage!$H$1:$V$1,0)),Usage!$G$2:$G$136,$E30,Usage!$C$2:$C$136,$C30)/1000</f>
        <v>0.15753175076293413</v>
      </c>
      <c r="J30">
        <f>SUMIFS(INDEX(Usage!$H$2:$V$136,,MATCH(J$1,Usage!$H$1:$V$1,0)),Usage!$G$2:$G$136,$E30,Usage!$C$2:$C$136,$C30)/1000</f>
        <v>3.6076539481160887</v>
      </c>
      <c r="K30">
        <f>SUMIFS(INDEX(Usage!$H$2:$V$136,,MATCH(K$1,Usage!$H$1:$V$1,0)),Usage!$G$2:$G$136,$E30,Usage!$C$2:$C$136,$C30)/1000</f>
        <v>12.715593254477719</v>
      </c>
      <c r="L30">
        <f>SUMIFS(INDEX(Usage!$H$2:$V$136,,MATCH(L$1,Usage!$H$1:$V$1,0)),Usage!$G$2:$G$136,$E30,Usage!$C$2:$C$136,$C30)/1000</f>
        <v>75.723664518286938</v>
      </c>
      <c r="M30">
        <f>SUMIFS(INDEX(Usage!$H$2:$V$136,,MATCH(M$1,Usage!$H$1:$V$1,0)),Usage!$G$2:$G$136,$E30,Usage!$C$2:$C$136,$C30)/1000</f>
        <v>0</v>
      </c>
      <c r="N30">
        <f>SUMIFS(INDEX(Usage!$H$2:$V$136,,MATCH(N$1,Usage!$H$1:$V$1,0)),Usage!$G$2:$G$136,$E30,Usage!$C$2:$C$136,$C30)/1000</f>
        <v>176.0022704490969</v>
      </c>
      <c r="O30">
        <f>SUMIFS(INDEX(Usage!$H$2:$V$136,,MATCH(O$1,Usage!$H$1:$V$1,0)),Usage!$G$2:$G$136,$E30,Usage!$C$2:$C$136,$C30)/1000</f>
        <v>12.623663871272543</v>
      </c>
      <c r="P30">
        <f>SUMIFS(INDEX(Usage!$H$2:$V$136,,MATCH(P$1,Usage!$H$1:$V$1,0)),Usage!$G$2:$G$136,$E30,Usage!$C$2:$C$136,$C30)/1000</f>
        <v>507.62817907562567</v>
      </c>
      <c r="Q30">
        <f>SUMIFS(INDEX(Usage!$H$2:$V$136,,MATCH(Q$1,Usage!$H$1:$V$1,0)),Usage!$G$2:$G$136,$E30,Usage!$C$2:$C$136,$C30)/1000</f>
        <v>62.309655684710961</v>
      </c>
      <c r="R30">
        <f>SUMIFS(INDEX(Usage!$H$2:$V$136,,MATCH(R$1,Usage!$H$1:$V$1,0)),Usage!$G$2:$G$136,$E30,Usage!$C$2:$C$136,$C30)/1000</f>
        <v>0</v>
      </c>
      <c r="S30">
        <f>SUMIFS(INDEX(Usage!$H$2:$V$136,,MATCH(S$1,Usage!$H$1:$V$1,0)),Usage!$G$2:$G$136,$E30,Usage!$C$2:$C$136,$C30)/1000</f>
        <v>21.236815663544164</v>
      </c>
      <c r="T30">
        <f>SUMIFS(INDEX(Usage!$H$2:$V$136,,MATCH(T$1,Usage!$H$1:$V$1,0)),Usage!$G$2:$G$136,$E30,Usage!$C$2:$C$136,$C30)/1000</f>
        <v>60.887324246539883</v>
      </c>
      <c r="U30">
        <f t="shared" si="1"/>
        <v>5630.0582283326548</v>
      </c>
    </row>
    <row r="31" spans="1:21" x14ac:dyDescent="0.25">
      <c r="A31" t="s">
        <v>57</v>
      </c>
      <c r="B31" t="str">
        <f t="shared" si="0"/>
        <v>CA2023 CPALighting</v>
      </c>
      <c r="C31" t="s">
        <v>31</v>
      </c>
      <c r="D31" t="s">
        <v>112</v>
      </c>
      <c r="E31" s="2" t="s">
        <v>1</v>
      </c>
      <c r="F31">
        <f>SUMIFS(INDEX(Usage!$H$2:$V$136,,MATCH(F$1,Usage!$H$1:$V$1,0)),Usage!$G$2:$G$136,$E31,Usage!$C$2:$C$136,$C31)/1000</f>
        <v>975.07004644400422</v>
      </c>
      <c r="G31">
        <f>SUMIFS(INDEX(Usage!$H$2:$V$136,,MATCH(G$1,Usage!$H$1:$V$1,0)),Usage!$G$2:$G$136,$E31,Usage!$C$2:$C$136,$C31)/1000</f>
        <v>19.941985897731804</v>
      </c>
      <c r="H31">
        <f>SUMIFS(INDEX(Usage!$H$2:$V$136,,MATCH(H$1,Usage!$H$1:$V$1,0)),Usage!$G$2:$G$136,$E31,Usage!$C$2:$C$136,$C31)/1000</f>
        <v>2544.4532776527954</v>
      </c>
      <c r="I31">
        <f>SUMIFS(INDEX(Usage!$H$2:$V$136,,MATCH(I$1,Usage!$H$1:$V$1,0)),Usage!$G$2:$G$136,$E31,Usage!$C$2:$C$136,$C31)/1000</f>
        <v>0.16556050316051049</v>
      </c>
      <c r="J31">
        <f>SUMIFS(INDEX(Usage!$H$2:$V$136,,MATCH(J$1,Usage!$H$1:$V$1,0)),Usage!$G$2:$G$136,$E31,Usage!$C$2:$C$136,$C31)/1000</f>
        <v>2.7057404610870672</v>
      </c>
      <c r="K31">
        <f>SUMIFS(INDEX(Usage!$H$2:$V$136,,MATCH(K$1,Usage!$H$1:$V$1,0)),Usage!$G$2:$G$136,$E31,Usage!$C$2:$C$136,$C31)/1000</f>
        <v>9.5366949408582897</v>
      </c>
      <c r="L31">
        <f>SUMIFS(INDEX(Usage!$H$2:$V$136,,MATCH(L$1,Usage!$H$1:$V$1,0)),Usage!$G$2:$G$136,$E31,Usage!$C$2:$C$136,$C31)/1000</f>
        <v>54.08833179877638</v>
      </c>
      <c r="M31">
        <f>SUMIFS(INDEX(Usage!$H$2:$V$136,,MATCH(M$1,Usage!$H$1:$V$1,0)),Usage!$G$2:$G$136,$E31,Usage!$C$2:$C$136,$C31)/1000</f>
        <v>54.570073799944623</v>
      </c>
      <c r="N31">
        <f>SUMIFS(INDEX(Usage!$H$2:$V$136,,MATCH(N$1,Usage!$H$1:$V$1,0)),Usage!$G$2:$G$136,$E31,Usage!$C$2:$C$136,$C31)/1000</f>
        <v>100.5727259709125</v>
      </c>
      <c r="O31">
        <f>SUMIFS(INDEX(Usage!$H$2:$V$136,,MATCH(O$1,Usage!$H$1:$V$1,0)),Usage!$G$2:$G$136,$E31,Usage!$C$2:$C$136,$C31)/1000</f>
        <v>8.0076408609119785</v>
      </c>
      <c r="P31">
        <f>SUMIFS(INDEX(Usage!$H$2:$V$136,,MATCH(P$1,Usage!$H$1:$V$1,0)),Usage!$G$2:$G$136,$E31,Usage!$C$2:$C$136,$C31)/1000</f>
        <v>126.90704476890643</v>
      </c>
      <c r="Q31">
        <f>SUMIFS(INDEX(Usage!$H$2:$V$136,,MATCH(Q$1,Usage!$H$1:$V$1,0)),Usage!$G$2:$G$136,$E31,Usage!$C$2:$C$136,$C31)/1000</f>
        <v>40.318012501871813</v>
      </c>
      <c r="R31">
        <f>SUMIFS(INDEX(Usage!$H$2:$V$136,,MATCH(R$1,Usage!$H$1:$V$1,0)),Usage!$G$2:$G$136,$E31,Usage!$C$2:$C$136,$C31)/1000</f>
        <v>919.31666372087454</v>
      </c>
      <c r="S31">
        <f>SUMIFS(INDEX(Usage!$H$2:$V$136,,MATCH(S$1,Usage!$H$1:$V$1,0)),Usage!$G$2:$G$136,$E31,Usage!$C$2:$C$136,$C31)/1000</f>
        <v>17.60156029237994</v>
      </c>
      <c r="T31">
        <f>SUMIFS(INDEX(Usage!$H$2:$V$136,,MATCH(T$1,Usage!$H$1:$V$1,0)),Usage!$G$2:$G$136,$E31,Usage!$C$2:$C$136,$C31)/1000</f>
        <v>39.397680394819929</v>
      </c>
      <c r="U31">
        <f t="shared" si="1"/>
        <v>4912.6530400090342</v>
      </c>
    </row>
    <row r="32" spans="1:21" x14ac:dyDescent="0.25">
      <c r="A32" t="s">
        <v>57</v>
      </c>
      <c r="B32" t="str">
        <f t="shared" si="0"/>
        <v>CA2023 CPAMachine Drive</v>
      </c>
      <c r="C32" t="s">
        <v>31</v>
      </c>
      <c r="D32" t="s">
        <v>112</v>
      </c>
      <c r="E32" s="2" t="s">
        <v>2</v>
      </c>
      <c r="F32">
        <f>SUMIFS(INDEX(Usage!$H$2:$V$136,,MATCH(F$1,Usage!$H$1:$V$1,0)),Usage!$G$2:$G$136,$E32,Usage!$C$2:$C$136,$C32)/1000</f>
        <v>5731.5135066286402</v>
      </c>
      <c r="G32">
        <f>SUMIFS(INDEX(Usage!$H$2:$V$136,,MATCH(G$1,Usage!$H$1:$V$1,0)),Usage!$G$2:$G$136,$E32,Usage!$C$2:$C$136,$C32)/1000</f>
        <v>420.99748006322687</v>
      </c>
      <c r="H32">
        <f>SUMIFS(INDEX(Usage!$H$2:$V$136,,MATCH(H$1,Usage!$H$1:$V$1,0)),Usage!$G$2:$G$136,$E32,Usage!$C$2:$C$136,$C32)/1000</f>
        <v>13856.958716765252</v>
      </c>
      <c r="I32">
        <f>SUMIFS(INDEX(Usage!$H$2:$V$136,,MATCH(I$1,Usage!$H$1:$V$1,0)),Usage!$G$2:$G$136,$E32,Usage!$C$2:$C$136,$C32)/1000</f>
        <v>4.5302207722628038</v>
      </c>
      <c r="J32">
        <f>SUMIFS(INDEX(Usage!$H$2:$V$136,,MATCH(J$1,Usage!$H$1:$V$1,0)),Usage!$G$2:$G$136,$E32,Usage!$C$2:$C$136,$C32)/1000</f>
        <v>73.054992449350806</v>
      </c>
      <c r="K32">
        <f>SUMIFS(INDEX(Usage!$H$2:$V$136,,MATCH(K$1,Usage!$H$1:$V$1,0)),Usage!$G$2:$G$136,$E32,Usage!$C$2:$C$136,$C32)/1000</f>
        <v>203.4494920716435</v>
      </c>
      <c r="L32">
        <f>SUMIFS(INDEX(Usage!$H$2:$V$136,,MATCH(L$1,Usage!$H$1:$V$1,0)),Usage!$G$2:$G$136,$E32,Usage!$C$2:$C$136,$C32)/1000</f>
        <v>124.40316313718569</v>
      </c>
      <c r="M32">
        <f>SUMIFS(INDEX(Usage!$H$2:$V$136,,MATCH(M$1,Usage!$H$1:$V$1,0)),Usage!$G$2:$G$136,$E32,Usage!$C$2:$C$136,$C32)/1000</f>
        <v>971.34731363901426</v>
      </c>
      <c r="N32">
        <f>SUMIFS(INDEX(Usage!$H$2:$V$136,,MATCH(N$1,Usage!$H$1:$V$1,0)),Usage!$G$2:$G$136,$E32,Usage!$C$2:$C$136,$C32)/1000</f>
        <v>2086.8840638964343</v>
      </c>
      <c r="O32">
        <f>SUMIFS(INDEX(Usage!$H$2:$V$136,,MATCH(O$1,Usage!$H$1:$V$1,0)),Usage!$G$2:$G$136,$E32,Usage!$C$2:$C$136,$C32)/1000</f>
        <v>123.14637699871163</v>
      </c>
      <c r="P32">
        <f>SUMIFS(INDEX(Usage!$H$2:$V$136,,MATCH(P$1,Usage!$H$1:$V$1,0)),Usage!$G$2:$G$136,$E32,Usage!$C$2:$C$136,$C32)/1000</f>
        <v>1057.5587064075535</v>
      </c>
      <c r="Q32">
        <f>SUMIFS(INDEX(Usage!$H$2:$V$136,,MATCH(Q$1,Usage!$H$1:$V$1,0)),Usage!$G$2:$G$136,$E32,Usage!$C$2:$C$136,$C32)/1000</f>
        <v>172.26787159890679</v>
      </c>
      <c r="R32">
        <f>SUMIFS(INDEX(Usage!$H$2:$V$136,,MATCH(R$1,Usage!$H$1:$V$1,0)),Usage!$G$2:$G$136,$E32,Usage!$C$2:$C$136,$C32)/1000</f>
        <v>13944.846966658532</v>
      </c>
      <c r="S32">
        <f>SUMIFS(INDEX(Usage!$H$2:$V$136,,MATCH(S$1,Usage!$H$1:$V$1,0)),Usage!$G$2:$G$136,$E32,Usage!$C$2:$C$136,$C32)/1000</f>
        <v>117.13139020688399</v>
      </c>
      <c r="T32">
        <f>SUMIFS(INDEX(Usage!$H$2:$V$136,,MATCH(T$1,Usage!$H$1:$V$1,0)),Usage!$G$2:$G$136,$E32,Usage!$C$2:$C$136,$C32)/1000</f>
        <v>168.3355435051397</v>
      </c>
      <c r="U32">
        <f t="shared" si="1"/>
        <v>39056.425804798746</v>
      </c>
    </row>
    <row r="33" spans="1:21" x14ac:dyDescent="0.25">
      <c r="A33" t="s">
        <v>57</v>
      </c>
      <c r="B33" t="str">
        <f t="shared" si="0"/>
        <v>CA2023 CPAProcess Heating</v>
      </c>
      <c r="C33" t="s">
        <v>31</v>
      </c>
      <c r="D33" t="s">
        <v>112</v>
      </c>
      <c r="E33" s="2" t="s">
        <v>3</v>
      </c>
      <c r="F33">
        <f>SUMIFS(INDEX(Usage!$H$2:$V$136,,MATCH(F$1,Usage!$H$1:$V$1,0)),Usage!$G$2:$G$136,$E33,Usage!$C$2:$C$136,$C33)/1000</f>
        <v>567.26641463034355</v>
      </c>
      <c r="G33">
        <f>SUMIFS(INDEX(Usage!$H$2:$V$136,,MATCH(G$1,Usage!$H$1:$V$1,0)),Usage!$G$2:$G$136,$E33,Usage!$C$2:$C$136,$C33)/1000</f>
        <v>4.4315524217181785</v>
      </c>
      <c r="H33">
        <f>SUMIFS(INDEX(Usage!$H$2:$V$136,,MATCH(H$1,Usage!$H$1:$V$1,0)),Usage!$G$2:$G$136,$E33,Usage!$C$2:$C$136,$C33)/1000</f>
        <v>782.04720583225151</v>
      </c>
      <c r="I33">
        <f>SUMIFS(INDEX(Usage!$H$2:$V$136,,MATCH(I$1,Usage!$H$1:$V$1,0)),Usage!$G$2:$G$136,$E33,Usage!$C$2:$C$136,$C33)/1000</f>
        <v>2.0587817386792388E-2</v>
      </c>
      <c r="J33">
        <f>SUMIFS(INDEX(Usage!$H$2:$V$136,,MATCH(J$1,Usage!$H$1:$V$1,0)),Usage!$G$2:$G$136,$E33,Usage!$C$2:$C$136,$C33)/1000</f>
        <v>5.4114809221741336</v>
      </c>
      <c r="K33">
        <f>SUMIFS(INDEX(Usage!$H$2:$V$136,,MATCH(K$1,Usage!$H$1:$V$1,0)),Usage!$G$2:$G$136,$E33,Usage!$C$2:$C$136,$C33)/1000</f>
        <v>76.293559526866332</v>
      </c>
      <c r="L33">
        <f>SUMIFS(INDEX(Usage!$H$2:$V$136,,MATCH(L$1,Usage!$H$1:$V$1,0)),Usage!$G$2:$G$136,$E33,Usage!$C$2:$C$136,$C33)/1000</f>
        <v>0</v>
      </c>
      <c r="M33">
        <f>SUMIFS(INDEX(Usage!$H$2:$V$136,,MATCH(M$1,Usage!$H$1:$V$1,0)),Usage!$G$2:$G$136,$E33,Usage!$C$2:$C$136,$C33)/1000</f>
        <v>0</v>
      </c>
      <c r="N33">
        <f>SUMIFS(INDEX(Usage!$H$2:$V$136,,MATCH(N$1,Usage!$H$1:$V$1,0)),Usage!$G$2:$G$136,$E33,Usage!$C$2:$C$136,$C33)/1000</f>
        <v>0</v>
      </c>
      <c r="O33">
        <f>SUMIFS(INDEX(Usage!$H$2:$V$136,,MATCH(O$1,Usage!$H$1:$V$1,0)),Usage!$G$2:$G$136,$E33,Usage!$C$2:$C$136,$C33)/1000</f>
        <v>8.4230362582042861</v>
      </c>
      <c r="P33">
        <f>SUMIFS(INDEX(Usage!$H$2:$V$136,,MATCH(P$1,Usage!$H$1:$V$1,0)),Usage!$G$2:$G$136,$E33,Usage!$C$2:$C$136,$C33)/1000</f>
        <v>190.36056715335965</v>
      </c>
      <c r="Q33">
        <f>SUMIFS(INDEX(Usage!$H$2:$V$136,,MATCH(Q$1,Usage!$H$1:$V$1,0)),Usage!$G$2:$G$136,$E33,Usage!$C$2:$C$136,$C33)/1000</f>
        <v>40.31801250187182</v>
      </c>
      <c r="R33">
        <f>SUMIFS(INDEX(Usage!$H$2:$V$136,,MATCH(R$1,Usage!$H$1:$V$1,0)),Usage!$G$2:$G$136,$E33,Usage!$C$2:$C$136,$C33)/1000</f>
        <v>0</v>
      </c>
      <c r="S33">
        <f>SUMIFS(INDEX(Usage!$H$2:$V$136,,MATCH(S$1,Usage!$H$1:$V$1,0)),Usage!$G$2:$G$136,$E33,Usage!$C$2:$C$136,$C33)/1000</f>
        <v>18.854857858438464</v>
      </c>
      <c r="T33">
        <f>SUMIFS(INDEX(Usage!$H$2:$V$136,,MATCH(T$1,Usage!$H$1:$V$1,0)),Usage!$G$2:$G$136,$E33,Usage!$C$2:$C$136,$C33)/1000</f>
        <v>39.397680394819936</v>
      </c>
      <c r="U33">
        <f t="shared" si="1"/>
        <v>1732.8249553174346</v>
      </c>
    </row>
    <row r="34" spans="1:21" x14ac:dyDescent="0.25">
      <c r="A34" t="s">
        <v>57</v>
      </c>
      <c r="B34" t="str">
        <f t="shared" si="0"/>
        <v>CA2023 CPAProcess Cooling and Refrigeration</v>
      </c>
      <c r="C34" t="s">
        <v>31</v>
      </c>
      <c r="D34" t="s">
        <v>112</v>
      </c>
      <c r="E34" s="2" t="s">
        <v>4</v>
      </c>
      <c r="F34">
        <f>SUMIFS(INDEX(Usage!$H$2:$V$136,,MATCH(F$1,Usage!$H$1:$V$1,0)),Usage!$G$2:$G$136,$E34,Usage!$C$2:$C$136,$C34)/1000</f>
        <v>3450.5399130267992</v>
      </c>
      <c r="G34">
        <f>SUMIFS(INDEX(Usage!$H$2:$V$136,,MATCH(G$1,Usage!$H$1:$V$1,0)),Usage!$G$2:$G$136,$E34,Usage!$C$2:$C$136,$C34)/1000</f>
        <v>0</v>
      </c>
      <c r="H34">
        <f>SUMIFS(INDEX(Usage!$H$2:$V$136,,MATCH(H$1,Usage!$H$1:$V$1,0)),Usage!$G$2:$G$136,$E34,Usage!$C$2:$C$136,$C34)/1000</f>
        <v>21146.073003148544</v>
      </c>
      <c r="I34">
        <f>SUMIFS(INDEX(Usage!$H$2:$V$136,,MATCH(I$1,Usage!$H$1:$V$1,0)),Usage!$G$2:$G$136,$E34,Usage!$C$2:$C$136,$C34)/1000</f>
        <v>0</v>
      </c>
      <c r="J34">
        <f>SUMIFS(INDEX(Usage!$H$2:$V$136,,MATCH(J$1,Usage!$H$1:$V$1,0)),Usage!$G$2:$G$136,$E34,Usage!$C$2:$C$136,$C34)/1000</f>
        <v>3.6076539481160887</v>
      </c>
      <c r="K34">
        <f>SUMIFS(INDEX(Usage!$H$2:$V$136,,MATCH(K$1,Usage!$H$1:$V$1,0)),Usage!$G$2:$G$136,$E34,Usage!$C$2:$C$136,$C34)/1000</f>
        <v>0</v>
      </c>
      <c r="L34">
        <f>SUMIFS(INDEX(Usage!$H$2:$V$136,,MATCH(L$1,Usage!$H$1:$V$1,0)),Usage!$G$2:$G$136,$E34,Usage!$C$2:$C$136,$C34)/1000</f>
        <v>0</v>
      </c>
      <c r="M34">
        <f>SUMIFS(INDEX(Usage!$H$2:$V$136,,MATCH(M$1,Usage!$H$1:$V$1,0)),Usage!$G$2:$G$136,$E34,Usage!$C$2:$C$136,$C34)/1000</f>
        <v>0</v>
      </c>
      <c r="N34">
        <f>SUMIFS(INDEX(Usage!$H$2:$V$136,,MATCH(N$1,Usage!$H$1:$V$1,0)),Usage!$G$2:$G$136,$E34,Usage!$C$2:$C$136,$C34)/1000</f>
        <v>0</v>
      </c>
      <c r="O34">
        <f>SUMIFS(INDEX(Usage!$H$2:$V$136,,MATCH(O$1,Usage!$H$1:$V$1,0)),Usage!$G$2:$G$136,$E34,Usage!$C$2:$C$136,$C34)/1000</f>
        <v>15.649671540686535</v>
      </c>
      <c r="P34">
        <f>SUMIFS(INDEX(Usage!$H$2:$V$136,,MATCH(P$1,Usage!$H$1:$V$1,0)),Usage!$G$2:$G$136,$E34,Usage!$C$2:$C$136,$C34)/1000</f>
        <v>0</v>
      </c>
      <c r="Q34">
        <f>SUMIFS(INDEX(Usage!$H$2:$V$136,,MATCH(Q$1,Usage!$H$1:$V$1,0)),Usage!$G$2:$G$136,$E34,Usage!$C$2:$C$136,$C34)/1000</f>
        <v>21.991643182839166</v>
      </c>
      <c r="R34">
        <f>SUMIFS(INDEX(Usage!$H$2:$V$136,,MATCH(R$1,Usage!$H$1:$V$1,0)),Usage!$G$2:$G$136,$E34,Usage!$C$2:$C$136,$C34)/1000</f>
        <v>0</v>
      </c>
      <c r="S34">
        <f>SUMIFS(INDEX(Usage!$H$2:$V$136,,MATCH(S$1,Usage!$H$1:$V$1,0)),Usage!$G$2:$G$136,$E34,Usage!$C$2:$C$136,$C34)/1000</f>
        <v>0</v>
      </c>
      <c r="T34">
        <f>SUMIFS(INDEX(Usage!$H$2:$V$136,,MATCH(T$1,Usage!$H$1:$V$1,0)),Usage!$G$2:$G$136,$E34,Usage!$C$2:$C$136,$C34)/1000</f>
        <v>21.489643851719961</v>
      </c>
      <c r="U34">
        <f t="shared" si="1"/>
        <v>24659.351528698702</v>
      </c>
    </row>
    <row r="35" spans="1:21" x14ac:dyDescent="0.25">
      <c r="A35" t="s">
        <v>57</v>
      </c>
      <c r="B35" t="str">
        <f t="shared" si="0"/>
        <v xml:space="preserve">CA2023 CPAProcess Electro-Chemical </v>
      </c>
      <c r="C35" t="s">
        <v>31</v>
      </c>
      <c r="D35" t="s">
        <v>112</v>
      </c>
      <c r="E35" s="2" t="s">
        <v>5</v>
      </c>
      <c r="F35">
        <f>SUMIFS(INDEX(Usage!$H$2:$V$136,,MATCH(F$1,Usage!$H$1:$V$1,0)),Usage!$G$2:$G$136,$E35,Usage!$C$2:$C$136,$C35)/1000</f>
        <v>29.338390777961187</v>
      </c>
      <c r="G35">
        <f>SUMIFS(INDEX(Usage!$H$2:$V$136,,MATCH(G$1,Usage!$H$1:$V$1,0)),Usage!$G$2:$G$136,$E35,Usage!$C$2:$C$136,$C35)/1000</f>
        <v>4.4315524217181785</v>
      </c>
      <c r="H35">
        <f>SUMIFS(INDEX(Usage!$H$2:$V$136,,MATCH(H$1,Usage!$H$1:$V$1,0)),Usage!$G$2:$G$136,$E35,Usage!$C$2:$C$136,$C35)/1000</f>
        <v>97.654865063523417</v>
      </c>
      <c r="I35">
        <f>SUMIFS(INDEX(Usage!$H$2:$V$136,,MATCH(I$1,Usage!$H$1:$V$1,0)),Usage!$G$2:$G$136,$E35,Usage!$C$2:$C$136,$C35)/1000</f>
        <v>2.9014994715470113E-2</v>
      </c>
      <c r="J35">
        <f>SUMIFS(INDEX(Usage!$H$2:$V$136,,MATCH(J$1,Usage!$H$1:$V$1,0)),Usage!$G$2:$G$136,$E35,Usage!$C$2:$C$136,$C35)/1000</f>
        <v>1.2098988800878128</v>
      </c>
      <c r="K35">
        <f>SUMIFS(INDEX(Usage!$H$2:$V$136,,MATCH(K$1,Usage!$H$1:$V$1,0)),Usage!$G$2:$G$136,$E35,Usage!$C$2:$C$136,$C35)/1000</f>
        <v>5.342827429142881</v>
      </c>
      <c r="L35">
        <f>SUMIFS(INDEX(Usage!$H$2:$V$136,,MATCH(L$1,Usage!$H$1:$V$1,0)),Usage!$G$2:$G$136,$E35,Usage!$C$2:$C$136,$C35)/1000</f>
        <v>1.7383162093104467</v>
      </c>
      <c r="M35">
        <f>SUMIFS(INDEX(Usage!$H$2:$V$136,,MATCH(M$1,Usage!$H$1:$V$1,0)),Usage!$G$2:$G$136,$E35,Usage!$C$2:$C$136,$C35)/1000</f>
        <v>0</v>
      </c>
      <c r="N35">
        <f>SUMIFS(INDEX(Usage!$H$2:$V$136,,MATCH(N$1,Usage!$H$1:$V$1,0)),Usage!$G$2:$G$136,$E35,Usage!$C$2:$C$136,$C35)/1000</f>
        <v>0</v>
      </c>
      <c r="O35">
        <f>SUMIFS(INDEX(Usage!$H$2:$V$136,,MATCH(O$1,Usage!$H$1:$V$1,0)),Usage!$G$2:$G$136,$E35,Usage!$C$2:$C$136,$C35)/1000</f>
        <v>33.072329520680597</v>
      </c>
      <c r="P35">
        <f>SUMIFS(INDEX(Usage!$H$2:$V$136,,MATCH(P$1,Usage!$H$1:$V$1,0)),Usage!$G$2:$G$136,$E35,Usage!$C$2:$C$136,$C35)/1000</f>
        <v>48.655938537251124</v>
      </c>
      <c r="Q35">
        <f>SUMIFS(INDEX(Usage!$H$2:$V$136,,MATCH(Q$1,Usage!$H$1:$V$1,0)),Usage!$G$2:$G$136,$E35,Usage!$C$2:$C$136,$C35)/1000</f>
        <v>3.6408983578514209</v>
      </c>
      <c r="R35">
        <f>SUMIFS(INDEX(Usage!$H$2:$V$136,,MATCH(R$1,Usage!$H$1:$V$1,0)),Usage!$G$2:$G$136,$E35,Usage!$C$2:$C$136,$C35)/1000</f>
        <v>0</v>
      </c>
      <c r="S35">
        <f>SUMIFS(INDEX(Usage!$H$2:$V$136,,MATCH(S$1,Usage!$H$1:$V$1,0)),Usage!$G$2:$G$136,$E35,Usage!$C$2:$C$136,$C35)/1000</f>
        <v>3.7714810502017788</v>
      </c>
      <c r="T35">
        <f>SUMIFS(INDEX(Usage!$H$2:$V$136,,MATCH(T$1,Usage!$H$1:$V$1,0)),Usage!$G$2:$G$136,$E35,Usage!$C$2:$C$136,$C35)/1000</f>
        <v>2.5054682741107936</v>
      </c>
      <c r="U35">
        <f t="shared" si="1"/>
        <v>231.39098151655514</v>
      </c>
    </row>
    <row r="36" spans="1:21" x14ac:dyDescent="0.25">
      <c r="A36" t="s">
        <v>57</v>
      </c>
      <c r="B36" t="str">
        <f t="shared" si="0"/>
        <v>CA2023 CPAProcess Other</v>
      </c>
      <c r="C36" t="s">
        <v>31</v>
      </c>
      <c r="D36" t="s">
        <v>112</v>
      </c>
      <c r="E36" s="2" t="s">
        <v>6</v>
      </c>
      <c r="F36">
        <f>SUMIFS(INDEX(Usage!$H$2:$V$136,,MATCH(F$1,Usage!$H$1:$V$1,0)),Usage!$G$2:$G$136,$E36,Usage!$C$2:$C$136,$C36)/1000</f>
        <v>1375.9705274863802</v>
      </c>
      <c r="G36">
        <f>SUMIFS(INDEX(Usage!$H$2:$V$136,,MATCH(G$1,Usage!$H$1:$V$1,0)),Usage!$G$2:$G$136,$E36,Usage!$C$2:$C$136,$C36)/1000</f>
        <v>28.805090741168158</v>
      </c>
      <c r="H36">
        <f>SUMIFS(INDEX(Usage!$H$2:$V$136,,MATCH(H$1,Usage!$H$1:$V$1,0)),Usage!$G$2:$G$136,$E36,Usage!$C$2:$C$136,$C36)/1000</f>
        <v>2058.5746683711232</v>
      </c>
      <c r="I36">
        <f>SUMIFS(INDEX(Usage!$H$2:$V$136,,MATCH(I$1,Usage!$H$1:$V$1,0)),Usage!$G$2:$G$136,$E36,Usage!$C$2:$C$136,$C36)/1000</f>
        <v>0.1193889939560467</v>
      </c>
      <c r="J36">
        <f>SUMIFS(INDEX(Usage!$H$2:$V$136,,MATCH(J$1,Usage!$H$1:$V$1,0)),Usage!$G$2:$G$136,$E36,Usage!$C$2:$C$136,$C36)/1000</f>
        <v>0.59392809397023183</v>
      </c>
      <c r="K36">
        <f>SUMIFS(INDEX(Usage!$H$2:$V$136,,MATCH(K$1,Usage!$H$1:$V$1,0)),Usage!$G$2:$G$136,$E36,Usage!$C$2:$C$136,$C36)/1000</f>
        <v>10.551664138954296</v>
      </c>
      <c r="L36">
        <f>SUMIFS(INDEX(Usage!$H$2:$V$136,,MATCH(L$1,Usage!$H$1:$V$1,0)),Usage!$G$2:$G$136,$E36,Usage!$C$2:$C$136,$C36)/1000</f>
        <v>14.488183330322412</v>
      </c>
      <c r="M36">
        <f>SUMIFS(INDEX(Usage!$H$2:$V$136,,MATCH(M$1,Usage!$H$1:$V$1,0)),Usage!$G$2:$G$136,$E36,Usage!$C$2:$C$136,$C36)/1000</f>
        <v>65.484088559933454</v>
      </c>
      <c r="N36">
        <f>SUMIFS(INDEX(Usage!$H$2:$V$136,,MATCH(N$1,Usage!$H$1:$V$1,0)),Usage!$G$2:$G$136,$E36,Usage!$C$2:$C$136,$C36)/1000</f>
        <v>150.85908895636891</v>
      </c>
      <c r="O36">
        <f>SUMIFS(INDEX(Usage!$H$2:$V$136,,MATCH(O$1,Usage!$H$1:$V$1,0)),Usage!$G$2:$G$136,$E36,Usage!$C$2:$C$136,$C36)/1000</f>
        <v>2.9944147439239703</v>
      </c>
      <c r="P36">
        <f>SUMIFS(INDEX(Usage!$H$2:$V$136,,MATCH(P$1,Usage!$H$1:$V$1,0)),Usage!$G$2:$G$136,$E36,Usage!$C$2:$C$136,$C36)/1000</f>
        <v>184.00697687241072</v>
      </c>
      <c r="Q36">
        <f>SUMIFS(INDEX(Usage!$H$2:$V$136,,MATCH(Q$1,Usage!$H$1:$V$1,0)),Usage!$G$2:$G$136,$E36,Usage!$C$2:$C$136,$C36)/1000</f>
        <v>25.681292552600755</v>
      </c>
      <c r="R36">
        <f>SUMIFS(INDEX(Usage!$H$2:$V$136,,MATCH(R$1,Usage!$H$1:$V$1,0)),Usage!$G$2:$G$136,$E36,Usage!$C$2:$C$136,$C36)/1000</f>
        <v>0</v>
      </c>
      <c r="S36">
        <f>SUMIFS(INDEX(Usage!$H$2:$V$136,,MATCH(S$1,Usage!$H$1:$V$1,0)),Usage!$G$2:$G$136,$E36,Usage!$C$2:$C$136,$C36)/1000</f>
        <v>3.5128782840168271</v>
      </c>
      <c r="T36">
        <f>SUMIFS(INDEX(Usage!$H$2:$V$136,,MATCH(T$1,Usage!$H$1:$V$1,0)),Usage!$G$2:$G$136,$E36,Usage!$C$2:$C$136,$C36)/1000</f>
        <v>26.14739019484907</v>
      </c>
      <c r="U36">
        <f t="shared" si="1"/>
        <v>3947.789581319978</v>
      </c>
    </row>
    <row r="37" spans="1:21" x14ac:dyDescent="0.25">
      <c r="E37" s="2"/>
    </row>
    <row r="38" spans="1:21" x14ac:dyDescent="0.25">
      <c r="A38">
        <v>1</v>
      </c>
      <c r="B38" t="str">
        <f t="shared" si="0"/>
        <v>WY2021 CPAHVAC</v>
      </c>
      <c r="C38" t="s">
        <v>28</v>
      </c>
      <c r="D38" t="s">
        <v>23</v>
      </c>
      <c r="E38" s="2" t="s">
        <v>0</v>
      </c>
      <c r="F38">
        <v>1160.4502212420737</v>
      </c>
      <c r="G38">
        <v>181161.58992438682</v>
      </c>
      <c r="H38">
        <v>2375.2281122194622</v>
      </c>
      <c r="I38">
        <v>0.81069819928697506</v>
      </c>
      <c r="J38">
        <v>12385.631666517585</v>
      </c>
      <c r="K38">
        <v>8404.3265781390128</v>
      </c>
      <c r="L38">
        <v>2777.548440809117</v>
      </c>
      <c r="M38">
        <v>0</v>
      </c>
      <c r="N38">
        <v>2112.2932922201699</v>
      </c>
      <c r="O38">
        <v>28406.835613402105</v>
      </c>
      <c r="P38">
        <v>444.15726746530686</v>
      </c>
      <c r="Q38">
        <v>3300.4357589967667</v>
      </c>
      <c r="R38">
        <v>946.77907147975873</v>
      </c>
      <c r="S38">
        <v>5396.4310185212626</v>
      </c>
      <c r="T38">
        <v>7686.4559787017133</v>
      </c>
      <c r="U38">
        <v>256558.97364230038</v>
      </c>
    </row>
    <row r="39" spans="1:21" x14ac:dyDescent="0.25">
      <c r="A39" t="s">
        <v>57</v>
      </c>
      <c r="B39" t="str">
        <f t="shared" si="0"/>
        <v>WY2021 CPALighting</v>
      </c>
      <c r="C39" t="s">
        <v>28</v>
      </c>
      <c r="D39" t="s">
        <v>23</v>
      </c>
      <c r="E39" s="2" t="s">
        <v>1</v>
      </c>
      <c r="F39">
        <v>1021.9051979454047</v>
      </c>
      <c r="G39">
        <v>232922.04418849736</v>
      </c>
      <c r="H39">
        <v>2091.6519379738097</v>
      </c>
      <c r="I39">
        <v>0.70717742673116502</v>
      </c>
      <c r="J39">
        <v>8241.0794648096835</v>
      </c>
      <c r="K39">
        <v>6421.7303814880534</v>
      </c>
      <c r="L39">
        <v>1859.9742234466789</v>
      </c>
      <c r="M39">
        <v>1110.2116827322777</v>
      </c>
      <c r="N39">
        <v>1207.0247384115257</v>
      </c>
      <c r="O39">
        <v>18269.841160968313</v>
      </c>
      <c r="P39">
        <v>168.8962800954896</v>
      </c>
      <c r="Q39">
        <v>2255.9765865721465</v>
      </c>
      <c r="R39">
        <v>758.70426207756805</v>
      </c>
      <c r="S39">
        <v>3399.4098924329751</v>
      </c>
      <c r="T39">
        <v>4428.8112507381175</v>
      </c>
      <c r="U39">
        <v>284157.9684256161</v>
      </c>
    </row>
    <row r="40" spans="1:21" x14ac:dyDescent="0.25">
      <c r="A40" t="s">
        <v>57</v>
      </c>
      <c r="B40" t="str">
        <f t="shared" si="0"/>
        <v>WY2021 CPAMachine Drive</v>
      </c>
      <c r="C40" t="s">
        <v>28</v>
      </c>
      <c r="D40" t="s">
        <v>23</v>
      </c>
      <c r="E40" s="2" t="s">
        <v>2</v>
      </c>
      <c r="F40">
        <v>6006.8130139760769</v>
      </c>
      <c r="G40">
        <v>4917243.1550904997</v>
      </c>
      <c r="H40">
        <v>12294.841152574902</v>
      </c>
      <c r="I40">
        <v>13.75300125059392</v>
      </c>
      <c r="J40">
        <v>262744.43911406631</v>
      </c>
      <c r="K40">
        <v>69025.461379386237</v>
      </c>
      <c r="L40">
        <v>5729.8573680151385</v>
      </c>
      <c r="M40">
        <v>19761.767952634542</v>
      </c>
      <c r="N40">
        <v>25045.763322039154</v>
      </c>
      <c r="O40">
        <v>250129.26401192346</v>
      </c>
      <c r="P40">
        <v>415.63798758058886</v>
      </c>
      <c r="Q40">
        <v>6850.0782339520838</v>
      </c>
      <c r="R40">
        <v>9608.1189781595931</v>
      </c>
      <c r="S40">
        <v>15248.130757036639</v>
      </c>
      <c r="T40">
        <v>10446.805383148741</v>
      </c>
      <c r="U40">
        <v>5610563.8867462426</v>
      </c>
    </row>
    <row r="41" spans="1:21" x14ac:dyDescent="0.25">
      <c r="A41" t="s">
        <v>57</v>
      </c>
      <c r="B41" t="str">
        <f t="shared" si="0"/>
        <v>WY2021 CPAProcess Heating</v>
      </c>
      <c r="C41" t="s">
        <v>28</v>
      </c>
      <c r="D41" t="s">
        <v>23</v>
      </c>
      <c r="E41" s="2" t="s">
        <v>3</v>
      </c>
      <c r="F41">
        <v>594.51369657460975</v>
      </c>
      <c r="G41">
        <v>51760.454264110522</v>
      </c>
      <c r="H41">
        <v>1216.8601628530819</v>
      </c>
      <c r="I41">
        <v>0.71729046845508959</v>
      </c>
      <c r="J41">
        <v>11012.118422382637</v>
      </c>
      <c r="K41">
        <v>32796.04839897983</v>
      </c>
      <c r="L41">
        <v>1627.7224368519146</v>
      </c>
      <c r="M41">
        <v>0</v>
      </c>
      <c r="N41">
        <v>0</v>
      </c>
      <c r="O41">
        <v>16182.292565179152</v>
      </c>
      <c r="P41">
        <v>217.16821297429246</v>
      </c>
      <c r="Q41">
        <v>1580.1500632385689</v>
      </c>
      <c r="R41">
        <v>811.1090077314293</v>
      </c>
      <c r="S41">
        <v>5214.2180929637161</v>
      </c>
      <c r="T41">
        <v>3682.868265463268</v>
      </c>
      <c r="U41">
        <v>126696.24087977147</v>
      </c>
    </row>
    <row r="42" spans="1:21" x14ac:dyDescent="0.25">
      <c r="A42" t="s">
        <v>57</v>
      </c>
      <c r="B42" t="str">
        <f t="shared" si="0"/>
        <v>WY2021 CPAProcess Cooling and Refrigeration</v>
      </c>
      <c r="C42" t="s">
        <v>28</v>
      </c>
      <c r="D42" t="s">
        <v>23</v>
      </c>
      <c r="E42" s="2" t="s">
        <v>4</v>
      </c>
      <c r="F42">
        <v>3616.27832349034</v>
      </c>
      <c r="G42">
        <v>0</v>
      </c>
      <c r="H42">
        <v>7401.8564332474962</v>
      </c>
      <c r="I42">
        <v>0.31056231766743053</v>
      </c>
      <c r="J42">
        <v>13807.169849258649</v>
      </c>
      <c r="K42">
        <v>5046.9373984089216</v>
      </c>
      <c r="L42">
        <v>745.75362699837865</v>
      </c>
      <c r="M42">
        <v>0</v>
      </c>
      <c r="N42">
        <v>0</v>
      </c>
      <c r="O42">
        <v>43234.496160006216</v>
      </c>
      <c r="P42">
        <v>212.78489952897584</v>
      </c>
      <c r="Q42">
        <v>650.28456075610836</v>
      </c>
      <c r="R42">
        <v>89.088067611564014</v>
      </c>
      <c r="S42">
        <v>1119.3079712820706</v>
      </c>
      <c r="T42">
        <v>2270.2612595321516</v>
      </c>
      <c r="U42">
        <v>78194.52911243854</v>
      </c>
    </row>
    <row r="43" spans="1:21" x14ac:dyDescent="0.25">
      <c r="A43" t="s">
        <v>57</v>
      </c>
      <c r="B43" t="str">
        <f t="shared" si="0"/>
        <v xml:space="preserve">WY2021 CPAProcess Electro-Chemical </v>
      </c>
      <c r="C43" t="s">
        <v>28</v>
      </c>
      <c r="D43" t="s">
        <v>23</v>
      </c>
      <c r="E43" s="2" t="s">
        <v>5</v>
      </c>
      <c r="F43">
        <v>30.747590026675894</v>
      </c>
      <c r="G43">
        <v>51760.454264110522</v>
      </c>
      <c r="H43">
        <v>62.9346600806279</v>
      </c>
      <c r="I43">
        <v>0.15224724631653783</v>
      </c>
      <c r="J43">
        <v>4744.8639342843635</v>
      </c>
      <c r="K43">
        <v>2300.9693085219169</v>
      </c>
      <c r="L43">
        <v>95.709948624846675</v>
      </c>
      <c r="M43">
        <v>0</v>
      </c>
      <c r="N43">
        <v>0</v>
      </c>
      <c r="O43">
        <v>76230.905925893923</v>
      </c>
      <c r="P43">
        <v>41.946645122270077</v>
      </c>
      <c r="Q43">
        <v>162.91630184547938</v>
      </c>
      <c r="R43">
        <v>36.68332195770283</v>
      </c>
      <c r="S43">
        <v>1340.5665237448056</v>
      </c>
      <c r="T43">
        <v>223.42253665237047</v>
      </c>
      <c r="U43">
        <v>137032.27320811184</v>
      </c>
    </row>
    <row r="44" spans="1:21" x14ac:dyDescent="0.25">
      <c r="A44" t="s">
        <v>57</v>
      </c>
      <c r="B44" t="str">
        <f t="shared" si="0"/>
        <v>WY2021 CPAProcess Other</v>
      </c>
      <c r="C44" t="s">
        <v>28</v>
      </c>
      <c r="D44" t="s">
        <v>23</v>
      </c>
      <c r="E44" s="2" t="s">
        <v>6</v>
      </c>
      <c r="F44">
        <v>249.77895192258478</v>
      </c>
      <c r="G44">
        <v>284682.49845260783</v>
      </c>
      <c r="H44">
        <v>511.25156218439497</v>
      </c>
      <c r="I44">
        <v>0.62645696642565751</v>
      </c>
      <c r="J44">
        <v>2329.2095223966767</v>
      </c>
      <c r="K44">
        <v>2800.2362339559177</v>
      </c>
      <c r="L44">
        <v>727.46094057178675</v>
      </c>
      <c r="M44">
        <v>0</v>
      </c>
      <c r="N44">
        <v>0</v>
      </c>
      <c r="O44">
        <v>6902.0523185232341</v>
      </c>
      <c r="P44">
        <v>135.77174684417312</v>
      </c>
      <c r="Q44">
        <v>372.77458896846974</v>
      </c>
      <c r="R44">
        <v>135.08778879661995</v>
      </c>
      <c r="S44">
        <v>1248.6466104055078</v>
      </c>
      <c r="T44">
        <v>601.79941324106244</v>
      </c>
      <c r="U44">
        <v>300697.19458738476</v>
      </c>
    </row>
    <row r="45" spans="1:21" x14ac:dyDescent="0.25">
      <c r="A45">
        <v>1</v>
      </c>
      <c r="B45" t="str">
        <f t="shared" si="0"/>
        <v>WA2021 CPAHVAC</v>
      </c>
      <c r="C45" t="s">
        <v>24</v>
      </c>
      <c r="D45" t="s">
        <v>23</v>
      </c>
      <c r="E45" s="2" t="s">
        <v>0</v>
      </c>
      <c r="F45">
        <v>7514.1054817652548</v>
      </c>
      <c r="G45">
        <v>129.41480685235749</v>
      </c>
      <c r="H45">
        <v>10704.892344572494</v>
      </c>
      <c r="I45">
        <v>10225.561580531066</v>
      </c>
      <c r="J45">
        <v>4.6628058371469923</v>
      </c>
      <c r="K45">
        <v>17.879196330910293</v>
      </c>
      <c r="L45">
        <v>1778.7059824669302</v>
      </c>
      <c r="M45">
        <v>0</v>
      </c>
      <c r="N45">
        <v>758.6936099180931</v>
      </c>
      <c r="O45">
        <v>25.954768593866653</v>
      </c>
      <c r="P45">
        <v>519.73015948828004</v>
      </c>
      <c r="Q45">
        <v>2200.7560594009619</v>
      </c>
      <c r="R45">
        <v>0</v>
      </c>
      <c r="S45">
        <v>1027.6673265343509</v>
      </c>
      <c r="T45">
        <v>17030.999743964785</v>
      </c>
      <c r="U45">
        <v>51939.023866256495</v>
      </c>
    </row>
    <row r="46" spans="1:21" x14ac:dyDescent="0.25">
      <c r="A46" t="s">
        <v>57</v>
      </c>
      <c r="B46" t="str">
        <f t="shared" si="0"/>
        <v>WA2021 CPALighting</v>
      </c>
      <c r="C46" t="s">
        <v>24</v>
      </c>
      <c r="D46" t="s">
        <v>23</v>
      </c>
      <c r="E46" s="2" t="s">
        <v>1</v>
      </c>
      <c r="F46">
        <v>6617.0037362801886</v>
      </c>
      <c r="G46">
        <v>166.39046595303105</v>
      </c>
      <c r="H46">
        <v>7620.3486373632986</v>
      </c>
      <c r="I46">
        <v>10746.716850237939</v>
      </c>
      <c r="J46">
        <v>3.4971043778602442</v>
      </c>
      <c r="K46">
        <v>13.409397248182719</v>
      </c>
      <c r="L46">
        <v>1270.5042731906644</v>
      </c>
      <c r="M46">
        <v>612.87974051432343</v>
      </c>
      <c r="N46">
        <v>433.53920566748172</v>
      </c>
      <c r="O46">
        <v>16.464036720807449</v>
      </c>
      <c r="P46">
        <v>129.93253987207001</v>
      </c>
      <c r="Q46">
        <v>1424.0186266712105</v>
      </c>
      <c r="R46">
        <v>480.40851512588455</v>
      </c>
      <c r="S46">
        <v>851.75426933495942</v>
      </c>
      <c r="T46">
        <v>11020.058657859567</v>
      </c>
      <c r="U46">
        <v>41406.926056417469</v>
      </c>
    </row>
    <row r="47" spans="1:21" x14ac:dyDescent="0.25">
      <c r="A47" t="s">
        <v>57</v>
      </c>
      <c r="B47" t="str">
        <f t="shared" si="0"/>
        <v>WA2021 CPAMachine Drive</v>
      </c>
      <c r="C47" t="s">
        <v>24</v>
      </c>
      <c r="D47" t="s">
        <v>23</v>
      </c>
      <c r="E47" s="2" t="s">
        <v>2</v>
      </c>
      <c r="F47">
        <v>38895.099307186079</v>
      </c>
      <c r="G47">
        <v>3512.687614563989</v>
      </c>
      <c r="H47">
        <v>41500.017863448695</v>
      </c>
      <c r="I47">
        <v>294061.68125361775</v>
      </c>
      <c r="J47">
        <v>94.421818202226589</v>
      </c>
      <c r="K47">
        <v>286.06714129456469</v>
      </c>
      <c r="L47">
        <v>2922.1598283385288</v>
      </c>
      <c r="M47">
        <v>10909.259381154956</v>
      </c>
      <c r="N47">
        <v>8995.9385176002452</v>
      </c>
      <c r="O47">
        <v>253.19398161798659</v>
      </c>
      <c r="P47">
        <v>1082.7711656005833</v>
      </c>
      <c r="Q47">
        <v>6084.4432230497196</v>
      </c>
      <c r="R47">
        <v>7287.1769753367116</v>
      </c>
      <c r="S47">
        <v>5668.0862392093522</v>
      </c>
      <c r="T47">
        <v>47085.705174490889</v>
      </c>
      <c r="U47">
        <v>468638.70948471222</v>
      </c>
    </row>
    <row r="48" spans="1:21" x14ac:dyDescent="0.25">
      <c r="A48" t="s">
        <v>57</v>
      </c>
      <c r="B48" t="str">
        <f t="shared" si="0"/>
        <v>WA2021 CPAProcess Heating</v>
      </c>
      <c r="C48" t="s">
        <v>24</v>
      </c>
      <c r="D48" t="s">
        <v>23</v>
      </c>
      <c r="E48" s="2" t="s">
        <v>3</v>
      </c>
      <c r="F48">
        <v>3849.5736780801735</v>
      </c>
      <c r="G48">
        <v>36.975659100673568</v>
      </c>
      <c r="H48">
        <v>2342.142577998155</v>
      </c>
      <c r="I48">
        <v>1336.3781807654975</v>
      </c>
      <c r="J48">
        <v>6.9942087557204884</v>
      </c>
      <c r="K48">
        <v>107.27517798546175</v>
      </c>
      <c r="L48">
        <v>0</v>
      </c>
      <c r="M48">
        <v>0</v>
      </c>
      <c r="N48">
        <v>0</v>
      </c>
      <c r="O48">
        <v>17.31810662647203</v>
      </c>
      <c r="P48">
        <v>194.898809808105</v>
      </c>
      <c r="Q48">
        <v>1424.0186266712108</v>
      </c>
      <c r="R48">
        <v>0</v>
      </c>
      <c r="S48">
        <v>912.4023900075116</v>
      </c>
      <c r="T48">
        <v>11020.058657859568</v>
      </c>
      <c r="U48">
        <v>21248.03607365855</v>
      </c>
    </row>
    <row r="49" spans="1:21" x14ac:dyDescent="0.25">
      <c r="A49" t="s">
        <v>57</v>
      </c>
      <c r="B49" t="str">
        <f t="shared" si="0"/>
        <v>WA2021 CPAProcess Cooling and Refrigeration</v>
      </c>
      <c r="C49" t="s">
        <v>24</v>
      </c>
      <c r="D49" t="s">
        <v>23</v>
      </c>
      <c r="E49" s="2" t="s">
        <v>4</v>
      </c>
      <c r="F49">
        <v>23415.995168705504</v>
      </c>
      <c r="G49">
        <v>0</v>
      </c>
      <c r="H49">
        <v>63330.087453512417</v>
      </c>
      <c r="I49">
        <v>0</v>
      </c>
      <c r="J49">
        <v>4.6628058371469923</v>
      </c>
      <c r="K49">
        <v>0</v>
      </c>
      <c r="L49">
        <v>0</v>
      </c>
      <c r="M49">
        <v>0</v>
      </c>
      <c r="N49">
        <v>0</v>
      </c>
      <c r="O49">
        <v>32.176363974082406</v>
      </c>
      <c r="P49">
        <v>0</v>
      </c>
      <c r="Q49">
        <v>776.73743272975116</v>
      </c>
      <c r="R49">
        <v>0</v>
      </c>
      <c r="S49">
        <v>0</v>
      </c>
      <c r="T49">
        <v>6010.9410861052174</v>
      </c>
      <c r="U49">
        <v>93570.600310864102</v>
      </c>
    </row>
    <row r="50" spans="1:21" x14ac:dyDescent="0.25">
      <c r="A50" t="s">
        <v>57</v>
      </c>
      <c r="B50" t="str">
        <f t="shared" si="0"/>
        <v xml:space="preserve">WA2021 CPAProcess Electro-Chemical </v>
      </c>
      <c r="C50" t="s">
        <v>24</v>
      </c>
      <c r="D50" t="s">
        <v>23</v>
      </c>
      <c r="E50" s="2" t="s">
        <v>5</v>
      </c>
      <c r="F50">
        <v>199.09568764028884</v>
      </c>
      <c r="G50">
        <v>36.975659100673568</v>
      </c>
      <c r="H50">
        <v>292.46523190443224</v>
      </c>
      <c r="I50">
        <v>1883.3956569702057</v>
      </c>
      <c r="J50">
        <v>1.5637651619488218</v>
      </c>
      <c r="K50">
        <v>7.5124658878326063</v>
      </c>
      <c r="L50">
        <v>40.832063009484102</v>
      </c>
      <c r="M50">
        <v>0</v>
      </c>
      <c r="N50">
        <v>0</v>
      </c>
      <c r="O50">
        <v>67.998060493576759</v>
      </c>
      <c r="P50">
        <v>49.815908057086233</v>
      </c>
      <c r="Q50">
        <v>128.59530412508158</v>
      </c>
      <c r="R50">
        <v>0</v>
      </c>
      <c r="S50">
        <v>182.50513209422471</v>
      </c>
      <c r="T50">
        <v>700.81301917808776</v>
      </c>
      <c r="U50">
        <v>3591.5679536229227</v>
      </c>
    </row>
    <row r="51" spans="1:21" x14ac:dyDescent="0.25">
      <c r="A51" t="s">
        <v>57</v>
      </c>
      <c r="B51" t="str">
        <f t="shared" si="0"/>
        <v>WA2021 CPAProcess Other</v>
      </c>
      <c r="C51" t="s">
        <v>24</v>
      </c>
      <c r="D51" t="s">
        <v>23</v>
      </c>
      <c r="E51" s="2" t="s">
        <v>6</v>
      </c>
      <c r="F51">
        <v>1617.3596743014057</v>
      </c>
      <c r="G51">
        <v>203.36612505370462</v>
      </c>
      <c r="H51">
        <v>2375.8499132942411</v>
      </c>
      <c r="I51">
        <v>7749.6727092964866</v>
      </c>
      <c r="J51">
        <v>0.76763775662467471</v>
      </c>
      <c r="K51">
        <v>9.1425292408528893</v>
      </c>
      <c r="L51">
        <v>310.35155058744402</v>
      </c>
      <c r="M51">
        <v>0</v>
      </c>
      <c r="N51">
        <v>0</v>
      </c>
      <c r="O51">
        <v>6.156639034842625</v>
      </c>
      <c r="P51">
        <v>161.24276060276458</v>
      </c>
      <c r="Q51">
        <v>294.24349248959339</v>
      </c>
      <c r="R51">
        <v>0</v>
      </c>
      <c r="S51">
        <v>169.99112728436586</v>
      </c>
      <c r="T51">
        <v>1887.673777463559</v>
      </c>
      <c r="U51">
        <v>14785.817936405885</v>
      </c>
    </row>
    <row r="52" spans="1:21" x14ac:dyDescent="0.25">
      <c r="A52">
        <v>1</v>
      </c>
      <c r="B52" t="str">
        <f t="shared" si="0"/>
        <v>UT2021 CPAHVAC</v>
      </c>
      <c r="C52" t="s">
        <v>29</v>
      </c>
      <c r="D52" t="s">
        <v>23</v>
      </c>
      <c r="E52" s="2" t="s">
        <v>0</v>
      </c>
      <c r="F52">
        <v>10230.579051016284</v>
      </c>
      <c r="G52">
        <v>28836.026071748878</v>
      </c>
      <c r="H52">
        <v>39550.392362237777</v>
      </c>
      <c r="I52">
        <v>11077.510468132376</v>
      </c>
      <c r="J52">
        <v>17903.560477343264</v>
      </c>
      <c r="K52">
        <v>20002.05352947861</v>
      </c>
      <c r="L52">
        <v>77256.993107866801</v>
      </c>
      <c r="M52">
        <v>0</v>
      </c>
      <c r="N52">
        <v>13021.012340000001</v>
      </c>
      <c r="O52">
        <v>42442.159335430595</v>
      </c>
      <c r="P52">
        <v>111820.54915652386</v>
      </c>
      <c r="Q52">
        <v>23228.718111962287</v>
      </c>
      <c r="R52">
        <v>1891.1337283586095</v>
      </c>
      <c r="S52">
        <v>230867.77104058786</v>
      </c>
      <c r="T52">
        <v>196675.20065598557</v>
      </c>
      <c r="U52">
        <v>824803.65943667269</v>
      </c>
    </row>
    <row r="53" spans="1:21" x14ac:dyDescent="0.25">
      <c r="A53" t="s">
        <v>57</v>
      </c>
      <c r="B53" t="str">
        <f t="shared" si="0"/>
        <v>UT2021 CPALighting</v>
      </c>
      <c r="C53" t="s">
        <v>29</v>
      </c>
      <c r="D53" t="s">
        <v>23</v>
      </c>
      <c r="E53" s="2" t="s">
        <v>1</v>
      </c>
      <c r="F53">
        <v>9009.1601680551757</v>
      </c>
      <c r="G53">
        <v>37074.890663677128</v>
      </c>
      <c r="H53">
        <v>34828.509483579088</v>
      </c>
      <c r="I53">
        <v>9662.9859969238187</v>
      </c>
      <c r="J53">
        <v>11912.566800744878</v>
      </c>
      <c r="K53">
        <v>15283.532076979996</v>
      </c>
      <c r="L53">
        <v>51734.83697003335</v>
      </c>
      <c r="M53">
        <v>4875.6883500000004</v>
      </c>
      <c r="N53">
        <v>7440.5784800000001</v>
      </c>
      <c r="O53">
        <v>27296.652120625247</v>
      </c>
      <c r="P53">
        <v>42521.143239532626</v>
      </c>
      <c r="Q53">
        <v>15877.734948733058</v>
      </c>
      <c r="R53">
        <v>1515.4657122086521</v>
      </c>
      <c r="S53">
        <v>145432.07946617677</v>
      </c>
      <c r="T53">
        <v>113321.06029358004</v>
      </c>
      <c r="U53">
        <v>527786.88477084984</v>
      </c>
    </row>
    <row r="54" spans="1:21" x14ac:dyDescent="0.25">
      <c r="A54" t="s">
        <v>57</v>
      </c>
      <c r="B54" t="str">
        <f t="shared" si="0"/>
        <v>UT2021 CPAMachine Drive</v>
      </c>
      <c r="C54" t="s">
        <v>29</v>
      </c>
      <c r="D54" t="s">
        <v>23</v>
      </c>
      <c r="E54" s="2" t="s">
        <v>2</v>
      </c>
      <c r="F54">
        <v>52956.321830315122</v>
      </c>
      <c r="G54">
        <v>782692.1362331839</v>
      </c>
      <c r="H54">
        <v>204723.82804586642</v>
      </c>
      <c r="I54">
        <v>187923.21909150129</v>
      </c>
      <c r="J54">
        <v>379799.84246430791</v>
      </c>
      <c r="K54">
        <v>164278.59633616978</v>
      </c>
      <c r="L54">
        <v>159374.91663002371</v>
      </c>
      <c r="M54">
        <v>86787.252630000003</v>
      </c>
      <c r="N54">
        <v>154392.00345999998</v>
      </c>
      <c r="O54">
        <v>373713.78572837199</v>
      </c>
      <c r="P54">
        <v>104640.56636246349</v>
      </c>
      <c r="Q54">
        <v>48211.372061284623</v>
      </c>
      <c r="R54">
        <v>19191.634472106653</v>
      </c>
      <c r="S54">
        <v>652338.91591133852</v>
      </c>
      <c r="T54">
        <v>267304.92578607693</v>
      </c>
      <c r="U54">
        <v>3638329.3170430111</v>
      </c>
    </row>
    <row r="55" spans="1:21" x14ac:dyDescent="0.25">
      <c r="A55" t="s">
        <v>57</v>
      </c>
      <c r="B55" t="str">
        <f t="shared" si="0"/>
        <v>UT2021 CPAProcess Heating</v>
      </c>
      <c r="C55" t="s">
        <v>29</v>
      </c>
      <c r="D55" t="s">
        <v>23</v>
      </c>
      <c r="E55" s="2" t="s">
        <v>3</v>
      </c>
      <c r="F55">
        <v>5241.2583136986477</v>
      </c>
      <c r="G55">
        <v>8238.8645919282517</v>
      </c>
      <c r="H55">
        <v>20262.178880092826</v>
      </c>
      <c r="I55">
        <v>9801.1722241289172</v>
      </c>
      <c r="J55">
        <v>15918.132677219119</v>
      </c>
      <c r="K55">
        <v>78053.64410018234</v>
      </c>
      <c r="L55">
        <v>45274.796737210432</v>
      </c>
      <c r="M55">
        <v>0</v>
      </c>
      <c r="N55">
        <v>0</v>
      </c>
      <c r="O55">
        <v>24177.682048466377</v>
      </c>
      <c r="P55">
        <v>54674.032404576436</v>
      </c>
      <c r="Q55">
        <v>11121.21643134944</v>
      </c>
      <c r="R55">
        <v>1620.1410108262874</v>
      </c>
      <c r="S55">
        <v>223072.41669734224</v>
      </c>
      <c r="T55">
        <v>94234.437445108881</v>
      </c>
      <c r="U55">
        <v>591689.97356213012</v>
      </c>
    </row>
    <row r="56" spans="1:21" x14ac:dyDescent="0.25">
      <c r="A56" t="s">
        <v>57</v>
      </c>
      <c r="B56" t="str">
        <f t="shared" si="0"/>
        <v>UT2021 CPAProcess Cooling and Refrigeration</v>
      </c>
      <c r="C56" t="s">
        <v>29</v>
      </c>
      <c r="D56" t="s">
        <v>23</v>
      </c>
      <c r="E56" s="2" t="s">
        <v>4</v>
      </c>
      <c r="F56">
        <v>31881.265203556668</v>
      </c>
      <c r="G56">
        <v>0</v>
      </c>
      <c r="H56">
        <v>123249.77320613811</v>
      </c>
      <c r="I56">
        <v>4243.5734136256715</v>
      </c>
      <c r="J56">
        <v>19958.408829919306</v>
      </c>
      <c r="K56">
        <v>12011.564646415265</v>
      </c>
      <c r="L56">
        <v>20742.998384718325</v>
      </c>
      <c r="M56">
        <v>0</v>
      </c>
      <c r="N56">
        <v>0</v>
      </c>
      <c r="O56">
        <v>64595.909230534809</v>
      </c>
      <c r="P56">
        <v>53570.494193037972</v>
      </c>
      <c r="Q56">
        <v>4576.7522404242782</v>
      </c>
      <c r="R56">
        <v>177.94800764997987</v>
      </c>
      <c r="S56">
        <v>47885.748108509026</v>
      </c>
      <c r="T56">
        <v>58089.721712738348</v>
      </c>
      <c r="U56">
        <v>440984.15717726777</v>
      </c>
    </row>
    <row r="57" spans="1:21" x14ac:dyDescent="0.25">
      <c r="A57" t="s">
        <v>57</v>
      </c>
      <c r="B57" t="str">
        <f t="shared" si="0"/>
        <v xml:space="preserve">UT2021 CPAProcess Electro-Chemical </v>
      </c>
      <c r="C57" t="s">
        <v>29</v>
      </c>
      <c r="D57" t="s">
        <v>23</v>
      </c>
      <c r="E57" s="2" t="s">
        <v>5</v>
      </c>
      <c r="F57">
        <v>271.07207585298755</v>
      </c>
      <c r="G57">
        <v>8238.8645919282517</v>
      </c>
      <c r="H57">
        <v>1047.9374534882204</v>
      </c>
      <c r="I57">
        <v>2080.3308386513054</v>
      </c>
      <c r="J57">
        <v>6858.7505822470521</v>
      </c>
      <c r="K57">
        <v>5476.2402258925513</v>
      </c>
      <c r="L57">
        <v>2662.1544138074764</v>
      </c>
      <c r="M57">
        <v>0</v>
      </c>
      <c r="N57">
        <v>0</v>
      </c>
      <c r="O57">
        <v>113895.27153332678</v>
      </c>
      <c r="P57">
        <v>10560.441619279454</v>
      </c>
      <c r="Q57">
        <v>1146.6173341190338</v>
      </c>
      <c r="R57">
        <v>73.27270903234465</v>
      </c>
      <c r="S57">
        <v>57351.535525307328</v>
      </c>
      <c r="T57">
        <v>5716.7662637932981</v>
      </c>
      <c r="U57">
        <v>215379.2551667261</v>
      </c>
    </row>
    <row r="58" spans="1:21" x14ac:dyDescent="0.25">
      <c r="A58" t="s">
        <v>57</v>
      </c>
      <c r="B58" t="str">
        <f t="shared" si="0"/>
        <v>UT2021 CPAProcess Other</v>
      </c>
      <c r="C58" t="s">
        <v>29</v>
      </c>
      <c r="D58" t="s">
        <v>23</v>
      </c>
      <c r="E58" s="2" t="s">
        <v>6</v>
      </c>
      <c r="F58">
        <v>2202.0619808998581</v>
      </c>
      <c r="G58">
        <v>45313.755255605378</v>
      </c>
      <c r="H58">
        <v>8512.9507251013692</v>
      </c>
      <c r="I58">
        <v>8560.0086561413027</v>
      </c>
      <c r="J58">
        <v>3366.8967939168219</v>
      </c>
      <c r="K58">
        <v>6664.4810296239539</v>
      </c>
      <c r="L58">
        <v>20234.190715185156</v>
      </c>
      <c r="M58">
        <v>0</v>
      </c>
      <c r="N58">
        <v>0</v>
      </c>
      <c r="O58">
        <v>10312.236400806136</v>
      </c>
      <c r="P58">
        <v>34181.746881450825</v>
      </c>
      <c r="Q58">
        <v>2623.6159340011786</v>
      </c>
      <c r="R58">
        <v>269.82965865879299</v>
      </c>
      <c r="S58">
        <v>53419.057664652159</v>
      </c>
      <c r="T58">
        <v>15398.38654924969</v>
      </c>
      <c r="U58">
        <v>211059.21824529264</v>
      </c>
    </row>
    <row r="59" spans="1:21" x14ac:dyDescent="0.25">
      <c r="A59">
        <v>1</v>
      </c>
      <c r="B59" t="str">
        <f t="shared" si="0"/>
        <v>ID2021 CPAHVAC</v>
      </c>
      <c r="C59" t="s">
        <v>30</v>
      </c>
      <c r="D59" t="s">
        <v>23</v>
      </c>
      <c r="E59" s="2" t="s">
        <v>0</v>
      </c>
      <c r="F59">
        <v>4953.4464884383651</v>
      </c>
      <c r="G59">
        <v>695.85053721875215</v>
      </c>
      <c r="H59">
        <v>9799.4357691035893</v>
      </c>
      <c r="I59">
        <v>269.90182199619244</v>
      </c>
      <c r="J59">
        <v>9.3072077963453665</v>
      </c>
      <c r="K59">
        <v>578.32752051250338</v>
      </c>
      <c r="L59">
        <v>422.85426935262615</v>
      </c>
      <c r="M59">
        <v>0</v>
      </c>
      <c r="N59">
        <v>687.57271047743211</v>
      </c>
      <c r="O59">
        <v>2618.2951694165781</v>
      </c>
      <c r="P59">
        <v>156.00552298064244</v>
      </c>
      <c r="Q59">
        <v>996.40040185938085</v>
      </c>
      <c r="R59">
        <v>491.84364533240051</v>
      </c>
      <c r="S59">
        <v>627.92642237683344</v>
      </c>
      <c r="T59">
        <v>2661.7110354246583</v>
      </c>
      <c r="U59">
        <v>24968.878522286297</v>
      </c>
    </row>
    <row r="60" spans="1:21" x14ac:dyDescent="0.25">
      <c r="A60" t="s">
        <v>57</v>
      </c>
      <c r="B60" t="str">
        <f t="shared" si="0"/>
        <v>ID2021 CPALighting</v>
      </c>
      <c r="C60" t="s">
        <v>30</v>
      </c>
      <c r="D60" t="s">
        <v>23</v>
      </c>
      <c r="E60" s="2" t="s">
        <v>1</v>
      </c>
      <c r="F60">
        <v>4362.0593297501191</v>
      </c>
      <c r="G60">
        <v>894.66497642410991</v>
      </c>
      <c r="H60">
        <v>8629.4906632536295</v>
      </c>
      <c r="I60">
        <v>235.43715295925523</v>
      </c>
      <c r="J60">
        <v>6.1927757187005223</v>
      </c>
      <c r="K60">
        <v>441.89898790774583</v>
      </c>
      <c r="L60">
        <v>283.16267313816928</v>
      </c>
      <c r="M60">
        <v>347.09139023113568</v>
      </c>
      <c r="N60">
        <v>392.89869170138979</v>
      </c>
      <c r="O60">
        <v>1683.9551405438117</v>
      </c>
      <c r="P60">
        <v>59.323024603757105</v>
      </c>
      <c r="Q60">
        <v>681.07854283130234</v>
      </c>
      <c r="R60">
        <v>394.14038737276621</v>
      </c>
      <c r="S60">
        <v>395.55389193741132</v>
      </c>
      <c r="T60">
        <v>1533.6347222395241</v>
      </c>
      <c r="U60">
        <v>20340.582350612825</v>
      </c>
    </row>
    <row r="61" spans="1:21" x14ac:dyDescent="0.25">
      <c r="A61" t="s">
        <v>57</v>
      </c>
      <c r="B61" t="str">
        <f t="shared" si="0"/>
        <v>ID2021 CPAMachine Drive</v>
      </c>
      <c r="C61" t="s">
        <v>30</v>
      </c>
      <c r="D61" t="s">
        <v>23</v>
      </c>
      <c r="E61" s="2" t="s">
        <v>2</v>
      </c>
      <c r="F61">
        <v>25640.416354040924</v>
      </c>
      <c r="G61">
        <v>18887.371724508987</v>
      </c>
      <c r="H61">
        <v>50724.604321648905</v>
      </c>
      <c r="I61">
        <v>4578.7200449143147</v>
      </c>
      <c r="J61">
        <v>197.43983657931562</v>
      </c>
      <c r="K61">
        <v>4749.8539663616239</v>
      </c>
      <c r="L61">
        <v>872.31409369803782</v>
      </c>
      <c r="M61">
        <v>6178.2267461142146</v>
      </c>
      <c r="N61">
        <v>8152.6478528038369</v>
      </c>
      <c r="O61">
        <v>23054.74121106122</v>
      </c>
      <c r="P61">
        <v>145.98842881299095</v>
      </c>
      <c r="Q61">
        <v>2068.036224147801</v>
      </c>
      <c r="R61">
        <v>4991.3357882102955</v>
      </c>
      <c r="S61">
        <v>1774.266021624019</v>
      </c>
      <c r="T61">
        <v>3617.5810087651589</v>
      </c>
      <c r="U61">
        <v>155633.54362329165</v>
      </c>
    </row>
    <row r="62" spans="1:21" x14ac:dyDescent="0.25">
      <c r="A62" t="s">
        <v>57</v>
      </c>
      <c r="B62" t="str">
        <f t="shared" si="0"/>
        <v>ID2021 CPAProcess Heating</v>
      </c>
      <c r="C62" t="s">
        <v>30</v>
      </c>
      <c r="D62" t="s">
        <v>23</v>
      </c>
      <c r="E62" s="2" t="s">
        <v>3</v>
      </c>
      <c r="F62">
        <v>2537.7148702457775</v>
      </c>
      <c r="G62">
        <v>198.81443920535776</v>
      </c>
      <c r="H62">
        <v>5020.3780194893243</v>
      </c>
      <c r="I62">
        <v>238.80403892201107</v>
      </c>
      <c r="J62">
        <v>8.2750785098952786</v>
      </c>
      <c r="K62">
        <v>2256.7968030330794</v>
      </c>
      <c r="L62">
        <v>247.80463650289735</v>
      </c>
      <c r="M62">
        <v>0</v>
      </c>
      <c r="N62">
        <v>0</v>
      </c>
      <c r="O62">
        <v>1491.5430578091057</v>
      </c>
      <c r="P62">
        <v>76.27802835056022</v>
      </c>
      <c r="Q62">
        <v>477.04675169548688</v>
      </c>
      <c r="R62">
        <v>421.36420538009469</v>
      </c>
      <c r="S62">
        <v>606.72420371352155</v>
      </c>
      <c r="T62">
        <v>1275.3252124725741</v>
      </c>
      <c r="U62">
        <v>14856.869345329684</v>
      </c>
    </row>
    <row r="63" spans="1:21" x14ac:dyDescent="0.25">
      <c r="A63" t="s">
        <v>57</v>
      </c>
      <c r="B63" t="str">
        <f t="shared" si="0"/>
        <v>ID2021 CPAProcess Cooling and Refrigeration</v>
      </c>
      <c r="C63" t="s">
        <v>30</v>
      </c>
      <c r="D63" t="s">
        <v>23</v>
      </c>
      <c r="E63" s="2" t="s">
        <v>4</v>
      </c>
      <c r="F63">
        <v>15436.285706021927</v>
      </c>
      <c r="G63">
        <v>0</v>
      </c>
      <c r="H63">
        <v>30537.705543556294</v>
      </c>
      <c r="I63">
        <v>103.39400711081177</v>
      </c>
      <c r="J63">
        <v>10.375425519384617</v>
      </c>
      <c r="K63">
        <v>347.29526091904535</v>
      </c>
      <c r="L63">
        <v>113.53361130566219</v>
      </c>
      <c r="M63">
        <v>0</v>
      </c>
      <c r="N63">
        <v>0</v>
      </c>
      <c r="O63">
        <v>3984.9800234172067</v>
      </c>
      <c r="P63">
        <v>74.738436056310277</v>
      </c>
      <c r="Q63">
        <v>196.32068156275608</v>
      </c>
      <c r="R63">
        <v>46.280490612458351</v>
      </c>
      <c r="S63">
        <v>130.2422003603441</v>
      </c>
      <c r="T63">
        <v>786.15937755158689</v>
      </c>
      <c r="U63">
        <v>51767.310763993781</v>
      </c>
    </row>
    <row r="64" spans="1:21" x14ac:dyDescent="0.25">
      <c r="A64" t="s">
        <v>57</v>
      </c>
      <c r="B64" t="str">
        <f t="shared" si="0"/>
        <v xml:space="preserve">ID2021 CPAProcess Electro-Chemical </v>
      </c>
      <c r="C64" t="s">
        <v>30</v>
      </c>
      <c r="D64" t="s">
        <v>23</v>
      </c>
      <c r="E64" s="2" t="s">
        <v>5</v>
      </c>
      <c r="F64">
        <v>131.24780284203899</v>
      </c>
      <c r="G64">
        <v>198.81443920535776</v>
      </c>
      <c r="H64">
        <v>259.64839163771984</v>
      </c>
      <c r="I64">
        <v>50.686937766579121</v>
      </c>
      <c r="J64">
        <v>3.5655375350093919</v>
      </c>
      <c r="K64">
        <v>158.33676411793033</v>
      </c>
      <c r="L64">
        <v>14.57089273436663</v>
      </c>
      <c r="M64">
        <v>0</v>
      </c>
      <c r="N64">
        <v>0</v>
      </c>
      <c r="O64">
        <v>7026.302241558029</v>
      </c>
      <c r="P64">
        <v>14.733313600670291</v>
      </c>
      <c r="Q64">
        <v>49.184374574108745</v>
      </c>
      <c r="R64">
        <v>19.056672605129908</v>
      </c>
      <c r="S64">
        <v>155.98775159436562</v>
      </c>
      <c r="T64">
        <v>77.368065727299026</v>
      </c>
      <c r="U64">
        <v>8159.5031854986046</v>
      </c>
    </row>
    <row r="65" spans="1:21" x14ac:dyDescent="0.25">
      <c r="A65" t="s">
        <v>57</v>
      </c>
      <c r="B65" t="str">
        <f t="shared" si="0"/>
        <v>ID2021 CPAProcess Other</v>
      </c>
      <c r="C65" t="s">
        <v>30</v>
      </c>
      <c r="D65" t="s">
        <v>23</v>
      </c>
      <c r="E65" s="2" t="s">
        <v>6</v>
      </c>
      <c r="F65">
        <v>1066.1953866167992</v>
      </c>
      <c r="G65">
        <v>1093.4794156294677</v>
      </c>
      <c r="H65">
        <v>2109.2613461864185</v>
      </c>
      <c r="I65">
        <v>208.56328136562206</v>
      </c>
      <c r="J65">
        <v>1.7502891745744484</v>
      </c>
      <c r="K65">
        <v>192.6928544454058</v>
      </c>
      <c r="L65">
        <v>110.74873078305286</v>
      </c>
      <c r="M65">
        <v>0</v>
      </c>
      <c r="N65">
        <v>0</v>
      </c>
      <c r="O65">
        <v>636.17118395699958</v>
      </c>
      <c r="P65">
        <v>47.68838410164048</v>
      </c>
      <c r="Q65">
        <v>112.54051809329965</v>
      </c>
      <c r="R65">
        <v>70.176953085557756</v>
      </c>
      <c r="S65">
        <v>145.29198950081991</v>
      </c>
      <c r="T65">
        <v>208.39462865256351</v>
      </c>
      <c r="U65">
        <v>6002.9549615922215</v>
      </c>
    </row>
    <row r="66" spans="1:21" x14ac:dyDescent="0.25">
      <c r="A66">
        <v>1</v>
      </c>
      <c r="B66" t="str">
        <f t="shared" si="0"/>
        <v>CA2021 CPAHVAC</v>
      </c>
      <c r="C66" t="s">
        <v>31</v>
      </c>
      <c r="D66" t="s">
        <v>23</v>
      </c>
      <c r="E66" s="2" t="s">
        <v>0</v>
      </c>
      <c r="F66">
        <v>860.93925629774606</v>
      </c>
      <c r="G66">
        <v>24.050360444299915</v>
      </c>
      <c r="H66">
        <v>2638.1304620969604</v>
      </c>
      <c r="I66">
        <v>7.0312248002555727E-2</v>
      </c>
      <c r="J66">
        <v>4.1403353730390764</v>
      </c>
      <c r="K66">
        <v>17.073556743436509</v>
      </c>
      <c r="L66">
        <v>97.730952718120179</v>
      </c>
      <c r="M66">
        <v>0</v>
      </c>
      <c r="N66">
        <v>164.15892154962802</v>
      </c>
      <c r="O66">
        <v>7.0602563369454732</v>
      </c>
      <c r="P66">
        <v>353.20677606952131</v>
      </c>
      <c r="Q66">
        <v>53.242462214656392</v>
      </c>
      <c r="R66">
        <v>0</v>
      </c>
      <c r="S66">
        <v>23.385794349584899</v>
      </c>
      <c r="T66">
        <v>110.93615486299298</v>
      </c>
      <c r="U66">
        <v>4354.1256013049333</v>
      </c>
    </row>
    <row r="67" spans="1:21" x14ac:dyDescent="0.25">
      <c r="A67" t="s">
        <v>57</v>
      </c>
      <c r="B67" t="str">
        <f t="shared" si="0"/>
        <v>CA2021 CPALighting</v>
      </c>
      <c r="C67" t="s">
        <v>31</v>
      </c>
      <c r="D67" t="s">
        <v>23</v>
      </c>
      <c r="E67" s="2" t="s">
        <v>1</v>
      </c>
      <c r="F67">
        <v>758.15255581082681</v>
      </c>
      <c r="G67">
        <v>30.921891999814175</v>
      </c>
      <c r="H67">
        <v>1877.9706721870843</v>
      </c>
      <c r="I67">
        <v>7.3895777208544372E-2</v>
      </c>
      <c r="J67">
        <v>3.1052515297793071</v>
      </c>
      <c r="K67">
        <v>12.805167557577381</v>
      </c>
      <c r="L67">
        <v>69.807823370085842</v>
      </c>
      <c r="M67">
        <v>66.863769379746842</v>
      </c>
      <c r="N67">
        <v>93.80509802835887</v>
      </c>
      <c r="O67">
        <v>4.4785727589670135</v>
      </c>
      <c r="P67">
        <v>88.301694017380328</v>
      </c>
      <c r="Q67">
        <v>34.451004962424726</v>
      </c>
      <c r="R67">
        <v>640.14539818451249</v>
      </c>
      <c r="S67">
        <v>19.382683155084713</v>
      </c>
      <c r="T67">
        <v>71.782217852524866</v>
      </c>
      <c r="U67">
        <v>3772.0476965713756</v>
      </c>
    </row>
    <row r="68" spans="1:21" x14ac:dyDescent="0.25">
      <c r="A68" t="s">
        <v>57</v>
      </c>
      <c r="B68" t="str">
        <f t="shared" ref="B68:B72" si="2">C68&amp;D68&amp;E68</f>
        <v>CA2021 CPAMachine Drive</v>
      </c>
      <c r="C68" t="s">
        <v>31</v>
      </c>
      <c r="D68" t="s">
        <v>23</v>
      </c>
      <c r="E68" s="2" t="s">
        <v>2</v>
      </c>
      <c r="F68">
        <v>4456.4609789439601</v>
      </c>
      <c r="G68">
        <v>652.79549777385478</v>
      </c>
      <c r="H68">
        <v>10227.329503097795</v>
      </c>
      <c r="I68">
        <v>2.0220051189872197</v>
      </c>
      <c r="J68">
        <v>83.841791304041294</v>
      </c>
      <c r="K68">
        <v>273.17690789498414</v>
      </c>
      <c r="L68">
        <v>160.55799375119744</v>
      </c>
      <c r="M68">
        <v>1190.1750949594937</v>
      </c>
      <c r="N68">
        <v>1946.4557840884463</v>
      </c>
      <c r="O68">
        <v>68.874218883125593</v>
      </c>
      <c r="P68">
        <v>735.8474501448361</v>
      </c>
      <c r="Q68">
        <v>147.19974847581477</v>
      </c>
      <c r="R68">
        <v>9710.1792737698852</v>
      </c>
      <c r="S68">
        <v>128.9840551736479</v>
      </c>
      <c r="T68">
        <v>306.70583991533363</v>
      </c>
      <c r="U68">
        <v>30090.606143295397</v>
      </c>
    </row>
    <row r="69" spans="1:21" x14ac:dyDescent="0.25">
      <c r="A69" t="s">
        <v>57</v>
      </c>
      <c r="B69" t="str">
        <f t="shared" si="2"/>
        <v>CA2021 CPAProcess Heating</v>
      </c>
      <c r="C69" t="s">
        <v>31</v>
      </c>
      <c r="D69" t="s">
        <v>23</v>
      </c>
      <c r="E69" s="2" t="s">
        <v>3</v>
      </c>
      <c r="F69">
        <v>441.07034530091823</v>
      </c>
      <c r="G69">
        <v>6.8715315555142613</v>
      </c>
      <c r="H69">
        <v>577.20129102690157</v>
      </c>
      <c r="I69">
        <v>9.1891045133491705E-3</v>
      </c>
      <c r="J69">
        <v>6.2105030595586141</v>
      </c>
      <c r="K69">
        <v>102.44134046061905</v>
      </c>
      <c r="L69">
        <v>0</v>
      </c>
      <c r="M69">
        <v>0</v>
      </c>
      <c r="N69">
        <v>0</v>
      </c>
      <c r="O69">
        <v>4.7108981770055198</v>
      </c>
      <c r="P69">
        <v>132.45254102607049</v>
      </c>
      <c r="Q69">
        <v>34.451004962424726</v>
      </c>
      <c r="R69">
        <v>0</v>
      </c>
      <c r="S69">
        <v>20.7628033954743</v>
      </c>
      <c r="T69">
        <v>71.78221785252488</v>
      </c>
      <c r="U69">
        <v>1397.963665921525</v>
      </c>
    </row>
    <row r="70" spans="1:21" x14ac:dyDescent="0.25">
      <c r="A70" t="s">
        <v>57</v>
      </c>
      <c r="B70" t="str">
        <f t="shared" si="2"/>
        <v>CA2021 CPAProcess Cooling and Refrigeration</v>
      </c>
      <c r="C70" t="s">
        <v>31</v>
      </c>
      <c r="D70" t="s">
        <v>23</v>
      </c>
      <c r="E70" s="2" t="s">
        <v>4</v>
      </c>
      <c r="F70">
        <v>2682.92074351888</v>
      </c>
      <c r="G70">
        <v>0</v>
      </c>
      <c r="H70">
        <v>15607.166097572537</v>
      </c>
      <c r="I70">
        <v>0</v>
      </c>
      <c r="J70">
        <v>4.1403353730390764</v>
      </c>
      <c r="K70">
        <v>0</v>
      </c>
      <c r="L70">
        <v>0</v>
      </c>
      <c r="M70">
        <v>0</v>
      </c>
      <c r="N70">
        <v>0</v>
      </c>
      <c r="O70">
        <v>8.75266434475407</v>
      </c>
      <c r="P70">
        <v>0</v>
      </c>
      <c r="Q70">
        <v>18.791457252231666</v>
      </c>
      <c r="R70">
        <v>0</v>
      </c>
      <c r="S70">
        <v>0</v>
      </c>
      <c r="T70">
        <v>39.153937010468105</v>
      </c>
      <c r="U70">
        <v>18360.925235071911</v>
      </c>
    </row>
    <row r="71" spans="1:21" x14ac:dyDescent="0.25">
      <c r="A71" t="s">
        <v>57</v>
      </c>
      <c r="B71" t="str">
        <f t="shared" si="2"/>
        <v xml:space="preserve">CA2021 CPAProcess Electro-Chemical </v>
      </c>
      <c r="C71" t="s">
        <v>31</v>
      </c>
      <c r="D71" t="s">
        <v>23</v>
      </c>
      <c r="E71" s="2" t="s">
        <v>5</v>
      </c>
      <c r="F71">
        <v>22.811669820856736</v>
      </c>
      <c r="G71">
        <v>6.8715315555142613</v>
      </c>
      <c r="H71">
        <v>72.075590538986148</v>
      </c>
      <c r="I71">
        <v>1.295046550518626E-2</v>
      </c>
      <c r="J71">
        <v>1.388544245947932</v>
      </c>
      <c r="K71">
        <v>7.1739529140519673</v>
      </c>
      <c r="L71">
        <v>2.2435166119071552</v>
      </c>
      <c r="M71">
        <v>0</v>
      </c>
      <c r="N71">
        <v>0</v>
      </c>
      <c r="O71">
        <v>18.49693769233701</v>
      </c>
      <c r="P71">
        <v>33.854714721853462</v>
      </c>
      <c r="Q71">
        <v>3.1110811176071733</v>
      </c>
      <c r="R71">
        <v>0</v>
      </c>
      <c r="S71">
        <v>4.1531217123469588</v>
      </c>
      <c r="T71">
        <v>4.5649405668679206</v>
      </c>
      <c r="U71">
        <v>176.75855196378191</v>
      </c>
    </row>
    <row r="72" spans="1:21" x14ac:dyDescent="0.25">
      <c r="A72" t="s">
        <v>57</v>
      </c>
      <c r="B72" t="str">
        <f t="shared" si="2"/>
        <v>CA2021 CPAProcess Other</v>
      </c>
      <c r="C72" t="s">
        <v>31</v>
      </c>
      <c r="D72" t="s">
        <v>23</v>
      </c>
      <c r="E72" s="2" t="s">
        <v>6</v>
      </c>
      <c r="F72">
        <v>185.31127072119506</v>
      </c>
      <c r="G72">
        <v>37.793423555328431</v>
      </c>
      <c r="H72">
        <v>585.50817961376401</v>
      </c>
      <c r="I72">
        <v>5.3287724608900473E-2</v>
      </c>
      <c r="J72">
        <v>0.6816234405716064</v>
      </c>
      <c r="K72">
        <v>8.7305653387990922</v>
      </c>
      <c r="L72">
        <v>17.052257661150971</v>
      </c>
      <c r="M72">
        <v>0</v>
      </c>
      <c r="N72">
        <v>0</v>
      </c>
      <c r="O72">
        <v>1.6747384821726077</v>
      </c>
      <c r="P72">
        <v>109.58000915922675</v>
      </c>
      <c r="Q72">
        <v>7.1185754385926838</v>
      </c>
      <c r="R72">
        <v>0</v>
      </c>
      <c r="S72">
        <v>3.868350624061033</v>
      </c>
      <c r="T72">
        <v>12.295888301079721</v>
      </c>
      <c r="U72">
        <v>969.66817006055089</v>
      </c>
    </row>
  </sheetData>
  <autoFilter ref="A1:U72" xr:uid="{2DAA4716-5C8A-40E8-9966-498F7DF40845}"/>
  <conditionalFormatting sqref="A588:A1048576 A1:A37">
    <cfRule type="cellIs" dxfId="1" priority="4" operator="equal">
      <formula>1</formula>
    </cfRule>
  </conditionalFormatting>
  <conditionalFormatting sqref="A38:A72">
    <cfRule type="cellIs" dxfId="0" priority="3" operator="equal">
      <formula>1</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928EF-E2FB-4525-A5D8-645497A238F2}">
  <dimension ref="A1:V136"/>
  <sheetViews>
    <sheetView topLeftCell="B1" zoomScale="70" zoomScaleNormal="70" workbookViewId="0">
      <selection activeCell="H40" sqref="H40"/>
    </sheetView>
  </sheetViews>
  <sheetFormatPr defaultRowHeight="13.8" x14ac:dyDescent="0.25"/>
  <cols>
    <col min="1" max="1" width="27.69921875" bestFit="1" customWidth="1"/>
    <col min="6" max="6" width="19" bestFit="1" customWidth="1"/>
    <col min="7" max="7" width="19" customWidth="1"/>
    <col min="22" max="22" width="10.09765625" customWidth="1"/>
  </cols>
  <sheetData>
    <row r="1" spans="1:22" ht="14.4" x14ac:dyDescent="0.3">
      <c r="A1" t="s">
        <v>121</v>
      </c>
      <c r="B1" s="64" t="s">
        <v>115</v>
      </c>
      <c r="C1" s="65" t="s">
        <v>26</v>
      </c>
      <c r="D1" s="65" t="s">
        <v>32</v>
      </c>
      <c r="E1" s="65" t="s">
        <v>120</v>
      </c>
      <c r="F1" s="65" t="s">
        <v>51</v>
      </c>
      <c r="G1" s="65" t="s">
        <v>32</v>
      </c>
      <c r="H1" s="65" t="s">
        <v>8</v>
      </c>
      <c r="I1" s="65" t="s">
        <v>9</v>
      </c>
      <c r="J1" s="65" t="s">
        <v>10</v>
      </c>
      <c r="K1" s="65" t="s">
        <v>11</v>
      </c>
      <c r="L1" s="65" t="s">
        <v>12</v>
      </c>
      <c r="M1" s="65" t="s">
        <v>13</v>
      </c>
      <c r="N1" s="65" t="s">
        <v>14</v>
      </c>
      <c r="O1" s="65" t="s">
        <v>15</v>
      </c>
      <c r="P1" s="65" t="s">
        <v>16</v>
      </c>
      <c r="Q1" s="65" t="s">
        <v>17</v>
      </c>
      <c r="R1" s="65" t="s">
        <v>18</v>
      </c>
      <c r="S1" s="65" t="s">
        <v>19</v>
      </c>
      <c r="T1" s="65" t="s">
        <v>20</v>
      </c>
      <c r="U1" s="65" t="s">
        <v>21</v>
      </c>
      <c r="V1" s="65" t="s">
        <v>22</v>
      </c>
    </row>
    <row r="2" spans="1:22" ht="14.4" x14ac:dyDescent="0.3">
      <c r="A2" t="str">
        <f>C2&amp;D2&amp;F2</f>
        <v>WACoolingAir-Cooled Chiller</v>
      </c>
      <c r="B2" s="64" t="str">
        <f>C2&amp;"_"&amp;D2&amp;"_"&amp;E2&amp;"_"&amp;F2</f>
        <v>WA_Cooling_Electric_Air-Cooled Chiller</v>
      </c>
      <c r="C2" s="65" t="s">
        <v>24</v>
      </c>
      <c r="D2" s="65" t="s">
        <v>76</v>
      </c>
      <c r="E2" s="65" t="s">
        <v>118</v>
      </c>
      <c r="F2" s="65" t="s">
        <v>77</v>
      </c>
      <c r="G2" s="65" t="s">
        <v>0</v>
      </c>
      <c r="H2" s="68">
        <f>INDEX(UECs!$G$2:$U$136,MATCH($B2,UECs!$B$2:$B$136,0),MATCH(H$1,UECs!$G$1:$U$1,0))*INDEX(Saturations!$G$2:$U$136,MATCH($B2,Saturations!$B$2:$B$136,0),MATCH(H$1,Saturations!$G$1:$U$1,0))*INDEX('Control Totals'!$E$2:$E$76,MATCH($C2&amp;"_"&amp;H$1,'Control Totals'!$B$2:$B$76,0))</f>
        <v>0</v>
      </c>
      <c r="I2" s="68">
        <f>INDEX(UECs!$G$2:$U$136,MATCH($B2,UECs!$B$2:$B$136,0),MATCH(I$1,UECs!$G$1:$U$1,0))*INDEX(Saturations!$G$2:$U$136,MATCH($B2,Saturations!$B$2:$B$136,0),MATCH(I$1,Saturations!$G$1:$U$1,0))*INDEX('Control Totals'!$E$2:$E$76,MATCH($C2&amp;"_"&amp;I$1,'Control Totals'!$B$2:$B$76,0))</f>
        <v>0</v>
      </c>
      <c r="J2" s="68">
        <f>INDEX(UECs!$G$2:$U$136,MATCH($B2,UECs!$B$2:$B$136,0),MATCH(J$1,UECs!$G$1:$U$1,0))*INDEX(Saturations!$G$2:$U$136,MATCH($B2,Saturations!$B$2:$B$136,0),MATCH(J$1,Saturations!$G$1:$U$1,0))*INDEX('Control Totals'!$E$2:$E$76,MATCH($C2&amp;"_"&amp;J$1,'Control Totals'!$B$2:$B$76,0))</f>
        <v>355069.19030271086</v>
      </c>
      <c r="K2" s="68">
        <f>INDEX(UECs!$G$2:$U$136,MATCH($B2,UECs!$B$2:$B$136,0),MATCH(K$1,UECs!$G$1:$U$1,0))*INDEX(Saturations!$G$2:$U$136,MATCH($B2,Saturations!$B$2:$B$136,0),MATCH(K$1,Saturations!$G$1:$U$1,0))*INDEX('Control Totals'!$E$2:$E$76,MATCH($C2&amp;"_"&amp;K$1,'Control Totals'!$B$2:$B$76,0))</f>
        <v>491172.93275090371</v>
      </c>
      <c r="L2" s="68">
        <f>INDEX(UECs!$G$2:$U$136,MATCH($B2,UECs!$B$2:$B$136,0),MATCH(L$1,UECs!$G$1:$U$1,0))*INDEX(Saturations!$G$2:$U$136,MATCH($B2,Saturations!$B$2:$B$136,0),MATCH(L$1,Saturations!$G$1:$U$1,0))*INDEX('Control Totals'!$E$2:$E$76,MATCH($C2&amp;"_"&amp;L$1,'Control Totals'!$B$2:$B$76,0))</f>
        <v>0</v>
      </c>
      <c r="M2" s="68">
        <f>INDEX(UECs!$G$2:$U$136,MATCH($B2,UECs!$B$2:$B$136,0),MATCH(M$1,UECs!$G$1:$U$1,0))*INDEX(Saturations!$G$2:$U$136,MATCH($B2,Saturations!$B$2:$B$136,0),MATCH(M$1,Saturations!$G$1:$U$1,0))*INDEX('Control Totals'!$E$2:$E$76,MATCH($C2&amp;"_"&amp;M$1,'Control Totals'!$B$2:$B$76,0))</f>
        <v>0</v>
      </c>
      <c r="N2" s="68">
        <f>INDEX(UECs!$G$2:$U$136,MATCH($B2,UECs!$B$2:$B$136,0),MATCH(N$1,UECs!$G$1:$U$1,0))*INDEX(Saturations!$G$2:$U$136,MATCH($B2,Saturations!$B$2:$B$136,0),MATCH(N$1,Saturations!$G$1:$U$1,0))*INDEX('Control Totals'!$E$2:$E$76,MATCH($C2&amp;"_"&amp;N$1,'Control Totals'!$B$2:$B$76,0))</f>
        <v>29600.237057417562</v>
      </c>
      <c r="O2" s="68">
        <f>INDEX(UECs!$G$2:$U$136,MATCH($B2,UECs!$B$2:$B$136,0),MATCH(O$1,UECs!$G$1:$U$1,0))*INDEX(Saturations!$G$2:$U$136,MATCH($B2,Saturations!$B$2:$B$136,0),MATCH(O$1,Saturations!$G$1:$U$1,0))*INDEX('Control Totals'!$E$2:$E$76,MATCH($C2&amp;"_"&amp;O$1,'Control Totals'!$B$2:$B$76,0))</f>
        <v>0</v>
      </c>
      <c r="P2" s="68">
        <f>INDEX(UECs!$G$2:$U$136,MATCH($B2,UECs!$B$2:$B$136,0),MATCH(P$1,UECs!$G$1:$U$1,0))*INDEX(Saturations!$G$2:$U$136,MATCH($B2,Saturations!$B$2:$B$136,0),MATCH(P$1,Saturations!$G$1:$U$1,0))*INDEX('Control Totals'!$E$2:$E$76,MATCH($C2&amp;"_"&amp;P$1,'Control Totals'!$B$2:$B$76,0))</f>
        <v>0</v>
      </c>
      <c r="Q2" s="68">
        <f>INDEX(UECs!$G$2:$U$136,MATCH($B2,UECs!$B$2:$B$136,0),MATCH(Q$1,UECs!$G$1:$U$1,0))*INDEX(Saturations!$G$2:$U$136,MATCH($B2,Saturations!$B$2:$B$136,0),MATCH(Q$1,Saturations!$G$1:$U$1,0))*INDEX('Control Totals'!$E$2:$E$76,MATCH($C2&amp;"_"&amp;Q$1,'Control Totals'!$B$2:$B$76,0))</f>
        <v>857.37882261481332</v>
      </c>
      <c r="R2" s="68">
        <f>INDEX(UECs!$G$2:$U$136,MATCH($B2,UECs!$B$2:$B$136,0),MATCH(R$1,UECs!$G$1:$U$1,0))*INDEX(Saturations!$G$2:$U$136,MATCH($B2,Saturations!$B$2:$B$136,0),MATCH(R$1,Saturations!$G$1:$U$1,0))*INDEX('Control Totals'!$E$2:$E$76,MATCH($C2&amp;"_"&amp;R$1,'Control Totals'!$B$2:$B$76,0))</f>
        <v>15919.915649309827</v>
      </c>
      <c r="S2" s="68">
        <f>INDEX(UECs!$G$2:$U$136,MATCH($B2,UECs!$B$2:$B$136,0),MATCH(S$1,UECs!$G$1:$U$1,0))*INDEX(Saturations!$G$2:$U$136,MATCH($B2,Saturations!$B$2:$B$136,0),MATCH(S$1,Saturations!$G$1:$U$1,0))*INDEX('Control Totals'!$E$2:$E$76,MATCH($C2&amp;"_"&amp;S$1,'Control Totals'!$B$2:$B$76,0))</f>
        <v>57706.097338418986</v>
      </c>
      <c r="T2" s="68">
        <f>INDEX(UECs!$G$2:$U$136,MATCH($B2,UECs!$B$2:$B$136,0),MATCH(T$1,UECs!$G$1:$U$1,0))*INDEX(Saturations!$G$2:$U$136,MATCH($B2,Saturations!$B$2:$B$136,0),MATCH(T$1,Saturations!$G$1:$U$1,0))*INDEX('Control Totals'!$E$2:$E$76,MATCH($C2&amp;"_"&amp;T$1,'Control Totals'!$B$2:$B$76,0))</f>
        <v>0</v>
      </c>
      <c r="U2" s="68">
        <f>INDEX(UECs!$G$2:$U$136,MATCH($B2,UECs!$B$2:$B$136,0),MATCH(U$1,UECs!$G$1:$U$1,0))*INDEX(Saturations!$G$2:$U$136,MATCH($B2,Saturations!$B$2:$B$136,0),MATCH(U$1,Saturations!$G$1:$U$1,0))*INDEX('Control Totals'!$E$2:$E$76,MATCH($C2&amp;"_"&amp;U$1,'Control Totals'!$B$2:$B$76,0))</f>
        <v>41594.875059664679</v>
      </c>
      <c r="V2" s="68">
        <f>INDEX(UECs!$G$2:$U$136,MATCH($B2,UECs!$B$2:$B$136,0),MATCH(V$1,UECs!$G$1:$U$1,0))*INDEX(Saturations!$G$2:$U$136,MATCH($B2,Saturations!$B$2:$B$136,0),MATCH(V$1,Saturations!$G$1:$U$1,0))*INDEX('Control Totals'!$E$2:$E$76,MATCH($C2&amp;"_"&amp;V$1,'Control Totals'!$B$2:$B$76,0))</f>
        <v>332749.27734247816</v>
      </c>
    </row>
    <row r="3" spans="1:22" ht="14.4" x14ac:dyDescent="0.3">
      <c r="A3" t="str">
        <f t="shared" ref="A3:A66" si="0">C3&amp;D3&amp;F3</f>
        <v>WACoolingWater-Cooled Chiller</v>
      </c>
      <c r="B3" s="64" t="str">
        <f t="shared" ref="B3:B66" si="1">C3&amp;"_"&amp;D3&amp;"_"&amp;E3&amp;"_"&amp;F3</f>
        <v>WA_Cooling_Electric_Water-Cooled Chiller</v>
      </c>
      <c r="C3" s="65" t="s">
        <v>24</v>
      </c>
      <c r="D3" s="65" t="s">
        <v>76</v>
      </c>
      <c r="E3" s="65" t="s">
        <v>118</v>
      </c>
      <c r="F3" s="65" t="s">
        <v>78</v>
      </c>
      <c r="G3" s="65" t="s">
        <v>0</v>
      </c>
      <c r="H3" s="68">
        <f>INDEX(UECs!$G$2:$U$136,MATCH($B3,UECs!$B$2:$B$136,0),MATCH(H$1,UECs!$G$1:$U$1,0))*INDEX(Saturations!$G$2:$U$136,MATCH($B3,Saturations!$B$2:$B$136,0),MATCH(H$1,Saturations!$G$1:$U$1,0))*INDEX('Control Totals'!$E$2:$E$76,MATCH($C3&amp;"_"&amp;H$1,'Control Totals'!$B$2:$B$76,0))</f>
        <v>0</v>
      </c>
      <c r="I3" s="68">
        <f>INDEX(UECs!$G$2:$U$136,MATCH($B3,UECs!$B$2:$B$136,0),MATCH(I$1,UECs!$G$1:$U$1,0))*INDEX(Saturations!$G$2:$U$136,MATCH($B3,Saturations!$B$2:$B$136,0),MATCH(I$1,Saturations!$G$1:$U$1,0))*INDEX('Control Totals'!$E$2:$E$76,MATCH($C3&amp;"_"&amp;I$1,'Control Totals'!$B$2:$B$76,0))</f>
        <v>0</v>
      </c>
      <c r="J3" s="68">
        <f>INDEX(UECs!$G$2:$U$136,MATCH($B3,UECs!$B$2:$B$136,0),MATCH(J$1,UECs!$G$1:$U$1,0))*INDEX(Saturations!$G$2:$U$136,MATCH($B3,Saturations!$B$2:$B$136,0),MATCH(J$1,Saturations!$G$1:$U$1,0))*INDEX('Control Totals'!$E$2:$E$76,MATCH($C3&amp;"_"&amp;J$1,'Control Totals'!$B$2:$B$76,0))</f>
        <v>411324.32762932847</v>
      </c>
      <c r="K3" s="68">
        <f>INDEX(UECs!$G$2:$U$136,MATCH($B3,UECs!$B$2:$B$136,0),MATCH(K$1,UECs!$G$1:$U$1,0))*INDEX(Saturations!$G$2:$U$136,MATCH($B3,Saturations!$B$2:$B$136,0),MATCH(K$1,Saturations!$G$1:$U$1,0))*INDEX('Control Totals'!$E$2:$E$76,MATCH($C3&amp;"_"&amp;K$1,'Control Totals'!$B$2:$B$76,0))</f>
        <v>568991.57074498909</v>
      </c>
      <c r="L3" s="68">
        <f>INDEX(UECs!$G$2:$U$136,MATCH($B3,UECs!$B$2:$B$136,0),MATCH(L$1,UECs!$G$1:$U$1,0))*INDEX(Saturations!$G$2:$U$136,MATCH($B3,Saturations!$B$2:$B$136,0),MATCH(L$1,Saturations!$G$1:$U$1,0))*INDEX('Control Totals'!$E$2:$E$76,MATCH($C3&amp;"_"&amp;L$1,'Control Totals'!$B$2:$B$76,0))</f>
        <v>0</v>
      </c>
      <c r="M3" s="68">
        <f>INDEX(UECs!$G$2:$U$136,MATCH($B3,UECs!$B$2:$B$136,0),MATCH(M$1,UECs!$G$1:$U$1,0))*INDEX(Saturations!$G$2:$U$136,MATCH($B3,Saturations!$B$2:$B$136,0),MATCH(M$1,Saturations!$G$1:$U$1,0))*INDEX('Control Totals'!$E$2:$E$76,MATCH($C3&amp;"_"&amp;M$1,'Control Totals'!$B$2:$B$76,0))</f>
        <v>0</v>
      </c>
      <c r="N3" s="68">
        <f>INDEX(UECs!$G$2:$U$136,MATCH($B3,UECs!$B$2:$B$136,0),MATCH(N$1,UECs!$G$1:$U$1,0))*INDEX(Saturations!$G$2:$U$136,MATCH($B3,Saturations!$B$2:$B$136,0),MATCH(N$1,Saturations!$G$1:$U$1,0))*INDEX('Control Totals'!$E$2:$E$76,MATCH($C3&amp;"_"&amp;N$1,'Control Totals'!$B$2:$B$76,0))</f>
        <v>34289.92978785649</v>
      </c>
      <c r="O3" s="68">
        <f>INDEX(UECs!$G$2:$U$136,MATCH($B3,UECs!$B$2:$B$136,0),MATCH(O$1,UECs!$G$1:$U$1,0))*INDEX(Saturations!$G$2:$U$136,MATCH($B3,Saturations!$B$2:$B$136,0),MATCH(O$1,Saturations!$G$1:$U$1,0))*INDEX('Control Totals'!$E$2:$E$76,MATCH($C3&amp;"_"&amp;O$1,'Control Totals'!$B$2:$B$76,0))</f>
        <v>0</v>
      </c>
      <c r="P3" s="68">
        <f>INDEX(UECs!$G$2:$U$136,MATCH($B3,UECs!$B$2:$B$136,0),MATCH(P$1,UECs!$G$1:$U$1,0))*INDEX(Saturations!$G$2:$U$136,MATCH($B3,Saturations!$B$2:$B$136,0),MATCH(P$1,Saturations!$G$1:$U$1,0))*INDEX('Control Totals'!$E$2:$E$76,MATCH($C3&amp;"_"&amp;P$1,'Control Totals'!$B$2:$B$76,0))</f>
        <v>0</v>
      </c>
      <c r="Q3" s="68">
        <f>INDEX(UECs!$G$2:$U$136,MATCH($B3,UECs!$B$2:$B$136,0),MATCH(Q$1,UECs!$G$1:$U$1,0))*INDEX(Saturations!$G$2:$U$136,MATCH($B3,Saturations!$B$2:$B$136,0),MATCH(Q$1,Saturations!$G$1:$U$1,0))*INDEX('Control Totals'!$E$2:$E$76,MATCH($C3&amp;"_"&amp;Q$1,'Control Totals'!$B$2:$B$76,0))</f>
        <v>993.21703309432689</v>
      </c>
      <c r="R3" s="68">
        <f>INDEX(UECs!$G$2:$U$136,MATCH($B3,UECs!$B$2:$B$136,0),MATCH(R$1,UECs!$G$1:$U$1,0))*INDEX(Saturations!$G$2:$U$136,MATCH($B3,Saturations!$B$2:$B$136,0),MATCH(R$1,Saturations!$G$1:$U$1,0))*INDEX('Control Totals'!$E$2:$E$76,MATCH($C3&amp;"_"&amp;R$1,'Control Totals'!$B$2:$B$76,0))</f>
        <v>18442.176283403645</v>
      </c>
      <c r="S3" s="68">
        <f>INDEX(UECs!$G$2:$U$136,MATCH($B3,UECs!$B$2:$B$136,0),MATCH(S$1,UECs!$G$1:$U$1,0))*INDEX(Saturations!$G$2:$U$136,MATCH($B3,Saturations!$B$2:$B$136,0),MATCH(S$1,Saturations!$G$1:$U$1,0))*INDEX('Control Totals'!$E$2:$E$76,MATCH($C3&amp;"_"&amp;S$1,'Control Totals'!$B$2:$B$76,0))</f>
        <v>66848.722266220677</v>
      </c>
      <c r="T3" s="68">
        <f>INDEX(UECs!$G$2:$U$136,MATCH($B3,UECs!$B$2:$B$136,0),MATCH(T$1,UECs!$G$1:$U$1,0))*INDEX(Saturations!$G$2:$U$136,MATCH($B3,Saturations!$B$2:$B$136,0),MATCH(T$1,Saturations!$G$1:$U$1,0))*INDEX('Control Totals'!$E$2:$E$76,MATCH($C3&amp;"_"&amp;T$1,'Control Totals'!$B$2:$B$76,0))</f>
        <v>0</v>
      </c>
      <c r="U3" s="68">
        <f>INDEX(UECs!$G$2:$U$136,MATCH($B3,UECs!$B$2:$B$136,0),MATCH(U$1,UECs!$G$1:$U$1,0))*INDEX(Saturations!$G$2:$U$136,MATCH($B3,Saturations!$B$2:$B$136,0),MATCH(U$1,Saturations!$G$1:$U$1,0))*INDEX('Control Totals'!$E$2:$E$76,MATCH($C3&amp;"_"&amp;U$1,'Control Totals'!$B$2:$B$76,0))</f>
        <v>48184.929822146492</v>
      </c>
      <c r="V3" s="68">
        <f>INDEX(UECs!$G$2:$U$136,MATCH($B3,UECs!$B$2:$B$136,0),MATCH(V$1,UECs!$G$1:$U$1,0))*INDEX(Saturations!$G$2:$U$136,MATCH($B3,Saturations!$B$2:$B$136,0),MATCH(V$1,Saturations!$G$1:$U$1,0))*INDEX('Control Totals'!$E$2:$E$76,MATCH($C3&amp;"_"&amp;V$1,'Control Totals'!$B$2:$B$76,0))</f>
        <v>385468.17496430594</v>
      </c>
    </row>
    <row r="4" spans="1:22" ht="14.4" x14ac:dyDescent="0.3">
      <c r="A4" t="str">
        <f t="shared" si="0"/>
        <v>WACoolingRTU</v>
      </c>
      <c r="B4" s="64" t="str">
        <f t="shared" si="1"/>
        <v>WA_Cooling_Electric_RTU</v>
      </c>
      <c r="C4" s="65" t="s">
        <v>24</v>
      </c>
      <c r="D4" s="65" t="s">
        <v>76</v>
      </c>
      <c r="E4" s="65" t="s">
        <v>118</v>
      </c>
      <c r="F4" s="65" t="s">
        <v>79</v>
      </c>
      <c r="G4" s="65" t="s">
        <v>0</v>
      </c>
      <c r="H4" s="68">
        <f>INDEX(UECs!$G$2:$U$136,MATCH($B4,UECs!$B$2:$B$136,0),MATCH(H$1,UECs!$G$1:$U$1,0))*INDEX(Saturations!$G$2:$U$136,MATCH($B4,Saturations!$B$2:$B$136,0),MATCH(H$1,Saturations!$G$1:$U$1,0))*INDEX('Control Totals'!$E$2:$E$76,MATCH($C4&amp;"_"&amp;H$1,'Control Totals'!$B$2:$B$76,0))</f>
        <v>2271921.2451252858</v>
      </c>
      <c r="I4" s="68">
        <f>INDEX(UECs!$G$2:$U$136,MATCH($B4,UECs!$B$2:$B$136,0),MATCH(I$1,UECs!$G$1:$U$1,0))*INDEX(Saturations!$G$2:$U$136,MATCH($B4,Saturations!$B$2:$B$136,0),MATCH(I$1,Saturations!$G$1:$U$1,0))*INDEX('Control Totals'!$E$2:$E$76,MATCH($C4&amp;"_"&amp;I$1,'Control Totals'!$B$2:$B$76,0))</f>
        <v>53513.895699135894</v>
      </c>
      <c r="J4" s="68">
        <f>INDEX(UECs!$G$2:$U$136,MATCH($B4,UECs!$B$2:$B$136,0),MATCH(J$1,UECs!$G$1:$U$1,0))*INDEX(Saturations!$G$2:$U$136,MATCH($B4,Saturations!$B$2:$B$136,0),MATCH(J$1,Saturations!$G$1:$U$1,0))*INDEX('Control Totals'!$E$2:$E$76,MATCH($C4&amp;"_"&amp;J$1,'Control Totals'!$B$2:$B$76,0))</f>
        <v>2508948.0144554093</v>
      </c>
      <c r="K4" s="68">
        <f>INDEX(UECs!$G$2:$U$136,MATCH($B4,UECs!$B$2:$B$136,0),MATCH(K$1,UECs!$G$1:$U$1,0))*INDEX(Saturations!$G$2:$U$136,MATCH($B4,Saturations!$B$2:$B$136,0),MATCH(K$1,Saturations!$G$1:$U$1,0))*INDEX('Control Totals'!$E$2:$E$76,MATCH($C4&amp;"_"&amp;K$1,'Control Totals'!$B$2:$B$76,0))</f>
        <v>3470668.2191406456</v>
      </c>
      <c r="L4" s="68">
        <f>INDEX(UECs!$G$2:$U$136,MATCH($B4,UECs!$B$2:$B$136,0),MATCH(L$1,UECs!$G$1:$U$1,0))*INDEX(Saturations!$G$2:$U$136,MATCH($B4,Saturations!$B$2:$B$136,0),MATCH(L$1,Saturations!$G$1:$U$1,0))*INDEX('Control Totals'!$E$2:$E$76,MATCH($C4&amp;"_"&amp;L$1,'Control Totals'!$B$2:$B$76,0))</f>
        <v>555.23106399919266</v>
      </c>
      <c r="M4" s="68">
        <f>INDEX(UECs!$G$2:$U$136,MATCH($B4,UECs!$B$2:$B$136,0),MATCH(M$1,UECs!$G$1:$U$1,0))*INDEX(Saturations!$G$2:$U$136,MATCH($B4,Saturations!$B$2:$B$136,0),MATCH(M$1,Saturations!$G$1:$U$1,0))*INDEX('Control Totals'!$E$2:$E$76,MATCH($C4&amp;"_"&amp;M$1,'Control Totals'!$B$2:$B$76,0))</f>
        <v>7354.747049105632</v>
      </c>
      <c r="N4" s="68">
        <f>INDEX(UECs!$G$2:$U$136,MATCH($B4,UECs!$B$2:$B$136,0),MATCH(N$1,UECs!$G$1:$U$1,0))*INDEX(Saturations!$G$2:$U$136,MATCH($B4,Saturations!$B$2:$B$136,0),MATCH(N$1,Saturations!$G$1:$U$1,0))*INDEX('Control Totals'!$E$2:$E$76,MATCH($C4&amp;"_"&amp;N$1,'Control Totals'!$B$2:$B$76,0))</f>
        <v>209157.7022757252</v>
      </c>
      <c r="O4" s="68">
        <f>INDEX(UECs!$G$2:$U$136,MATCH($B4,UECs!$B$2:$B$136,0),MATCH(O$1,UECs!$G$1:$U$1,0))*INDEX(Saturations!$G$2:$U$136,MATCH($B4,Saturations!$B$2:$B$136,0),MATCH(O$1,Saturations!$G$1:$U$1,0))*INDEX('Control Totals'!$E$2:$E$76,MATCH($C4&amp;"_"&amp;O$1,'Control Totals'!$B$2:$B$76,0))</f>
        <v>0</v>
      </c>
      <c r="P4" s="68">
        <f>INDEX(UECs!$G$2:$U$136,MATCH($B4,UECs!$B$2:$B$136,0),MATCH(P$1,UECs!$G$1:$U$1,0))*INDEX(Saturations!$G$2:$U$136,MATCH($B4,Saturations!$B$2:$B$136,0),MATCH(P$1,Saturations!$G$1:$U$1,0))*INDEX('Control Totals'!$E$2:$E$76,MATCH($C4&amp;"_"&amp;P$1,'Control Totals'!$B$2:$B$76,0))</f>
        <v>264645.51503995457</v>
      </c>
      <c r="Q4" s="68">
        <f>INDEX(UECs!$G$2:$U$136,MATCH($B4,UECs!$B$2:$B$136,0),MATCH(Q$1,UECs!$G$1:$U$1,0))*INDEX(Saturations!$G$2:$U$136,MATCH($B4,Saturations!$B$2:$B$136,0),MATCH(Q$1,Saturations!$G$1:$U$1,0))*INDEX('Control Totals'!$E$2:$E$76,MATCH($C4&amp;"_"&amp;Q$1,'Control Totals'!$B$2:$B$76,0))</f>
        <v>6058.3090659080735</v>
      </c>
      <c r="R4" s="68">
        <f>INDEX(UECs!$G$2:$U$136,MATCH($B4,UECs!$B$2:$B$136,0),MATCH(R$1,UECs!$G$1:$U$1,0))*INDEX(Saturations!$G$2:$U$136,MATCH($B4,Saturations!$B$2:$B$136,0),MATCH(R$1,Saturations!$G$1:$U$1,0))*INDEX('Control Totals'!$E$2:$E$76,MATCH($C4&amp;"_"&amp;R$1,'Control Totals'!$B$2:$B$76,0))</f>
        <v>112491.42941571785</v>
      </c>
      <c r="S4" s="68">
        <f>INDEX(UECs!$G$2:$U$136,MATCH($B4,UECs!$B$2:$B$136,0),MATCH(S$1,UECs!$G$1:$U$1,0))*INDEX(Saturations!$G$2:$U$136,MATCH($B4,Saturations!$B$2:$B$136,0),MATCH(S$1,Saturations!$G$1:$U$1,0))*INDEX('Control Totals'!$E$2:$E$76,MATCH($C4&amp;"_"&amp;S$1,'Control Totals'!$B$2:$B$76,0))</f>
        <v>407756.01570996543</v>
      </c>
      <c r="T4" s="68">
        <f>INDEX(UECs!$G$2:$U$136,MATCH($B4,UECs!$B$2:$B$136,0),MATCH(T$1,UECs!$G$1:$U$1,0))*INDEX(Saturations!$G$2:$U$136,MATCH($B4,Saturations!$B$2:$B$136,0),MATCH(T$1,Saturations!$G$1:$U$1,0))*INDEX('Control Totals'!$E$2:$E$76,MATCH($C4&amp;"_"&amp;T$1,'Control Totals'!$B$2:$B$76,0))</f>
        <v>0</v>
      </c>
      <c r="U4" s="68">
        <f>INDEX(UECs!$G$2:$U$136,MATCH($B4,UECs!$B$2:$B$136,0),MATCH(U$1,UECs!$G$1:$U$1,0))*INDEX(Saturations!$G$2:$U$136,MATCH($B4,Saturations!$B$2:$B$136,0),MATCH(U$1,Saturations!$G$1:$U$1,0))*INDEX('Control Totals'!$E$2:$E$76,MATCH($C4&amp;"_"&amp;U$1,'Control Totals'!$B$2:$B$76,0))</f>
        <v>293912.79796339391</v>
      </c>
      <c r="V4" s="68">
        <f>INDEX(UECs!$G$2:$U$136,MATCH($B4,UECs!$B$2:$B$136,0),MATCH(V$1,UECs!$G$1:$U$1,0))*INDEX(Saturations!$G$2:$U$136,MATCH($B4,Saturations!$B$2:$B$136,0),MATCH(V$1,Saturations!$G$1:$U$1,0))*INDEX('Control Totals'!$E$2:$E$76,MATCH($C4&amp;"_"&amp;V$1,'Control Totals'!$B$2:$B$76,0))</f>
        <v>2351233.679239077</v>
      </c>
    </row>
    <row r="5" spans="1:22" ht="14.4" x14ac:dyDescent="0.3">
      <c r="A5" t="str">
        <f t="shared" si="0"/>
        <v>WACoolingAir-Source Heat Pump</v>
      </c>
      <c r="B5" s="64" t="str">
        <f t="shared" si="1"/>
        <v>WA_Cooling_Electric_Air-Source Heat Pump</v>
      </c>
      <c r="C5" s="65" t="s">
        <v>24</v>
      </c>
      <c r="D5" s="65" t="s">
        <v>76</v>
      </c>
      <c r="E5" s="65" t="s">
        <v>118</v>
      </c>
      <c r="F5" s="65" t="s">
        <v>80</v>
      </c>
      <c r="G5" s="65" t="s">
        <v>0</v>
      </c>
      <c r="H5" s="68">
        <f>INDEX(UECs!$G$2:$U$136,MATCH($B5,UECs!$B$2:$B$136,0),MATCH(H$1,UECs!$G$1:$U$1,0))*INDEX(Saturations!$G$2:$U$136,MATCH($B5,Saturations!$B$2:$B$136,0),MATCH(H$1,Saturations!$G$1:$U$1,0))*INDEX('Control Totals'!$E$2:$E$76,MATCH($C5&amp;"_"&amp;H$1,'Control Totals'!$B$2:$B$76,0))</f>
        <v>239820.44575975474</v>
      </c>
      <c r="I5" s="68">
        <f>INDEX(UECs!$G$2:$U$136,MATCH($B5,UECs!$B$2:$B$136,0),MATCH(I$1,UECs!$G$1:$U$1,0))*INDEX(Saturations!$G$2:$U$136,MATCH($B5,Saturations!$B$2:$B$136,0),MATCH(I$1,Saturations!$G$1:$U$1,0))*INDEX('Control Totals'!$E$2:$E$76,MATCH($C5&amp;"_"&amp;I$1,'Control Totals'!$B$2:$B$76,0))</f>
        <v>5648.842955469644</v>
      </c>
      <c r="J5" s="68">
        <f>INDEX(UECs!$G$2:$U$136,MATCH($B5,UECs!$B$2:$B$136,0),MATCH(J$1,UECs!$G$1:$U$1,0))*INDEX(Saturations!$G$2:$U$136,MATCH($B5,Saturations!$B$2:$B$136,0),MATCH(J$1,Saturations!$G$1:$U$1,0))*INDEX('Control Totals'!$E$2:$E$76,MATCH($C5&amp;"_"&amp;J$1,'Control Totals'!$B$2:$B$76,0))</f>
        <v>345739.91858123575</v>
      </c>
      <c r="K5" s="68">
        <f>INDEX(UECs!$G$2:$U$136,MATCH($B5,UECs!$B$2:$B$136,0),MATCH(K$1,UECs!$G$1:$U$1,0))*INDEX(Saturations!$G$2:$U$136,MATCH($B5,Saturations!$B$2:$B$136,0),MATCH(K$1,Saturations!$G$1:$U$1,0))*INDEX('Control Totals'!$E$2:$E$76,MATCH($C5&amp;"_"&amp;K$1,'Control Totals'!$B$2:$B$76,0))</f>
        <v>478267.60084091628</v>
      </c>
      <c r="L5" s="68">
        <f>INDEX(UECs!$G$2:$U$136,MATCH($B5,UECs!$B$2:$B$136,0),MATCH(L$1,UECs!$G$1:$U$1,0))*INDEX(Saturations!$G$2:$U$136,MATCH($B5,Saturations!$B$2:$B$136,0),MATCH(L$1,Saturations!$G$1:$U$1,0))*INDEX('Control Totals'!$E$2:$E$76,MATCH($C5&amp;"_"&amp;L$1,'Control Totals'!$B$2:$B$76,0))</f>
        <v>58.609320879257133</v>
      </c>
      <c r="M5" s="68">
        <f>INDEX(UECs!$G$2:$U$136,MATCH($B5,UECs!$B$2:$B$136,0),MATCH(M$1,UECs!$G$1:$U$1,0))*INDEX(Saturations!$G$2:$U$136,MATCH($B5,Saturations!$B$2:$B$136,0),MATCH(M$1,Saturations!$G$1:$U$1,0))*INDEX('Control Totals'!$E$2:$E$76,MATCH($C5&amp;"_"&amp;M$1,'Control Totals'!$B$2:$B$76,0))</f>
        <v>776.35557110584921</v>
      </c>
      <c r="N5" s="68">
        <f>INDEX(UECs!$G$2:$U$136,MATCH($B5,UECs!$B$2:$B$136,0),MATCH(N$1,UECs!$G$1:$U$1,0))*INDEX(Saturations!$G$2:$U$136,MATCH($B5,Saturations!$B$2:$B$136,0),MATCH(N$1,Saturations!$G$1:$U$1,0))*INDEX('Control Totals'!$E$2:$E$76,MATCH($C5&amp;"_"&amp;N$1,'Control Totals'!$B$2:$B$76,0))</f>
        <v>28822.505105249878</v>
      </c>
      <c r="O5" s="68">
        <f>INDEX(UECs!$G$2:$U$136,MATCH($B5,UECs!$B$2:$B$136,0),MATCH(O$1,UECs!$G$1:$U$1,0))*INDEX(Saturations!$G$2:$U$136,MATCH($B5,Saturations!$B$2:$B$136,0),MATCH(O$1,Saturations!$G$1:$U$1,0))*INDEX('Control Totals'!$E$2:$E$76,MATCH($C5&amp;"_"&amp;O$1,'Control Totals'!$B$2:$B$76,0))</f>
        <v>0</v>
      </c>
      <c r="P5" s="68">
        <f>INDEX(UECs!$G$2:$U$136,MATCH($B5,UECs!$B$2:$B$136,0),MATCH(P$1,UECs!$G$1:$U$1,0))*INDEX(Saturations!$G$2:$U$136,MATCH($B5,Saturations!$B$2:$B$136,0),MATCH(P$1,Saturations!$G$1:$U$1,0))*INDEX('Control Totals'!$E$2:$E$76,MATCH($C5&amp;"_"&amp;P$1,'Control Totals'!$B$2:$B$76,0))</f>
        <v>27935.565777810163</v>
      </c>
      <c r="Q5" s="68">
        <f>INDEX(UECs!$G$2:$U$136,MATCH($B5,UECs!$B$2:$B$136,0),MATCH(Q$1,UECs!$G$1:$U$1,0))*INDEX(Saturations!$G$2:$U$136,MATCH($B5,Saturations!$B$2:$B$136,0),MATCH(Q$1,Saturations!$G$1:$U$1,0))*INDEX('Control Totals'!$E$2:$E$76,MATCH($C5&amp;"_"&amp;Q$1,'Control Totals'!$B$2:$B$76,0))</f>
        <v>834.85160757373137</v>
      </c>
      <c r="R5" s="68">
        <f>INDEX(UECs!$G$2:$U$136,MATCH($B5,UECs!$B$2:$B$136,0),MATCH(R$1,UECs!$G$1:$U$1,0))*INDEX(Saturations!$G$2:$U$136,MATCH($B5,Saturations!$B$2:$B$136,0),MATCH(R$1,Saturations!$G$1:$U$1,0))*INDEX('Control Totals'!$E$2:$E$76,MATCH($C5&amp;"_"&amp;R$1,'Control Totals'!$B$2:$B$76,0))</f>
        <v>15501.627543972512</v>
      </c>
      <c r="S5" s="68">
        <f>INDEX(UECs!$G$2:$U$136,MATCH($B5,UECs!$B$2:$B$136,0),MATCH(S$1,UECs!$G$1:$U$1,0))*INDEX(Saturations!$G$2:$U$136,MATCH($B5,Saturations!$B$2:$B$136,0),MATCH(S$1,Saturations!$G$1:$U$1,0))*INDEX('Control Totals'!$E$2:$E$76,MATCH($C5&amp;"_"&amp;S$1,'Control Totals'!$B$2:$B$76,0))</f>
        <v>56189.897463129812</v>
      </c>
      <c r="T5" s="68">
        <f>INDEX(UECs!$G$2:$U$136,MATCH($B5,UECs!$B$2:$B$136,0),MATCH(T$1,UECs!$G$1:$U$1,0))*INDEX(Saturations!$G$2:$U$136,MATCH($B5,Saturations!$B$2:$B$136,0),MATCH(T$1,Saturations!$G$1:$U$1,0))*INDEX('Control Totals'!$E$2:$E$76,MATCH($C5&amp;"_"&amp;T$1,'Control Totals'!$B$2:$B$76,0))</f>
        <v>0</v>
      </c>
      <c r="U5" s="68">
        <f>INDEX(UECs!$G$2:$U$136,MATCH($B5,UECs!$B$2:$B$136,0),MATCH(U$1,UECs!$G$1:$U$1,0))*INDEX(Saturations!$G$2:$U$136,MATCH($B5,Saturations!$B$2:$B$136,0),MATCH(U$1,Saturations!$G$1:$U$1,0))*INDEX('Control Totals'!$E$2:$E$76,MATCH($C5&amp;"_"&amp;U$1,'Control Totals'!$B$2:$B$76,0))</f>
        <v>40501.9897791322</v>
      </c>
      <c r="V5" s="68">
        <f>INDEX(UECs!$G$2:$U$136,MATCH($B5,UECs!$B$2:$B$136,0),MATCH(V$1,UECs!$G$1:$U$1,0))*INDEX(Saturations!$G$2:$U$136,MATCH($B5,Saturations!$B$2:$B$136,0),MATCH(V$1,Saturations!$G$1:$U$1,0))*INDEX('Control Totals'!$E$2:$E$76,MATCH($C5&amp;"_"&amp;V$1,'Control Totals'!$B$2:$B$76,0))</f>
        <v>324006.4505688966</v>
      </c>
    </row>
    <row r="6" spans="1:22" ht="14.4" x14ac:dyDescent="0.3">
      <c r="A6" t="str">
        <f t="shared" si="0"/>
        <v>WACoolingGeothermal Heat Pump</v>
      </c>
      <c r="B6" s="64" t="str">
        <f t="shared" si="1"/>
        <v>WA_Cooling_Electric_Geothermal Heat Pump</v>
      </c>
      <c r="C6" s="65" t="s">
        <v>24</v>
      </c>
      <c r="D6" s="65" t="s">
        <v>76</v>
      </c>
      <c r="E6" s="65" t="s">
        <v>118</v>
      </c>
      <c r="F6" s="65" t="s">
        <v>81</v>
      </c>
      <c r="G6" s="65" t="s">
        <v>0</v>
      </c>
      <c r="H6" s="68">
        <f>INDEX(UECs!$G$2:$U$136,MATCH($B6,UECs!$B$2:$B$136,0),MATCH(H$1,UECs!$G$1:$U$1,0))*INDEX(Saturations!$G$2:$U$136,MATCH($B6,Saturations!$B$2:$B$136,0),MATCH(H$1,Saturations!$G$1:$U$1,0))*INDEX('Control Totals'!$E$2:$E$76,MATCH($C6&amp;"_"&amp;H$1,'Control Totals'!$B$2:$B$76,0))</f>
        <v>0</v>
      </c>
      <c r="I6" s="68">
        <f>INDEX(UECs!$G$2:$U$136,MATCH($B6,UECs!$B$2:$B$136,0),MATCH(I$1,UECs!$G$1:$U$1,0))*INDEX(Saturations!$G$2:$U$136,MATCH($B6,Saturations!$B$2:$B$136,0),MATCH(I$1,Saturations!$G$1:$U$1,0))*INDEX('Control Totals'!$E$2:$E$76,MATCH($C6&amp;"_"&amp;I$1,'Control Totals'!$B$2:$B$76,0))</f>
        <v>0</v>
      </c>
      <c r="J6" s="68">
        <f>INDEX(UECs!$G$2:$U$136,MATCH($B6,UECs!$B$2:$B$136,0),MATCH(J$1,UECs!$G$1:$U$1,0))*INDEX(Saturations!$G$2:$U$136,MATCH($B6,Saturations!$B$2:$B$136,0),MATCH(J$1,Saturations!$G$1:$U$1,0))*INDEX('Control Totals'!$E$2:$E$76,MATCH($C6&amp;"_"&amp;J$1,'Control Totals'!$B$2:$B$76,0))</f>
        <v>0</v>
      </c>
      <c r="K6" s="68">
        <f>INDEX(UECs!$G$2:$U$136,MATCH($B6,UECs!$B$2:$B$136,0),MATCH(K$1,UECs!$G$1:$U$1,0))*INDEX(Saturations!$G$2:$U$136,MATCH($B6,Saturations!$B$2:$B$136,0),MATCH(K$1,Saturations!$G$1:$U$1,0))*INDEX('Control Totals'!$E$2:$E$76,MATCH($C6&amp;"_"&amp;K$1,'Control Totals'!$B$2:$B$76,0))</f>
        <v>0</v>
      </c>
      <c r="L6" s="68">
        <f>INDEX(UECs!$G$2:$U$136,MATCH($B6,UECs!$B$2:$B$136,0),MATCH(L$1,UECs!$G$1:$U$1,0))*INDEX(Saturations!$G$2:$U$136,MATCH($B6,Saturations!$B$2:$B$136,0),MATCH(L$1,Saturations!$G$1:$U$1,0))*INDEX('Control Totals'!$E$2:$E$76,MATCH($C6&amp;"_"&amp;L$1,'Control Totals'!$B$2:$B$76,0))</f>
        <v>0</v>
      </c>
      <c r="M6" s="68">
        <f>INDEX(UECs!$G$2:$U$136,MATCH($B6,UECs!$B$2:$B$136,0),MATCH(M$1,UECs!$G$1:$U$1,0))*INDEX(Saturations!$G$2:$U$136,MATCH($B6,Saturations!$B$2:$B$136,0),MATCH(M$1,Saturations!$G$1:$U$1,0))*INDEX('Control Totals'!$E$2:$E$76,MATCH($C6&amp;"_"&amp;M$1,'Control Totals'!$B$2:$B$76,0))</f>
        <v>0</v>
      </c>
      <c r="N6" s="68">
        <f>INDEX(UECs!$G$2:$U$136,MATCH($B6,UECs!$B$2:$B$136,0),MATCH(N$1,UECs!$G$1:$U$1,0))*INDEX(Saturations!$G$2:$U$136,MATCH($B6,Saturations!$B$2:$B$136,0),MATCH(N$1,Saturations!$G$1:$U$1,0))*INDEX('Control Totals'!$E$2:$E$76,MATCH($C6&amp;"_"&amp;N$1,'Control Totals'!$B$2:$B$76,0))</f>
        <v>0</v>
      </c>
      <c r="O6" s="68">
        <f>INDEX(UECs!$G$2:$U$136,MATCH($B6,UECs!$B$2:$B$136,0),MATCH(O$1,UECs!$G$1:$U$1,0))*INDEX(Saturations!$G$2:$U$136,MATCH($B6,Saturations!$B$2:$B$136,0),MATCH(O$1,Saturations!$G$1:$U$1,0))*INDEX('Control Totals'!$E$2:$E$76,MATCH($C6&amp;"_"&amp;O$1,'Control Totals'!$B$2:$B$76,0))</f>
        <v>0</v>
      </c>
      <c r="P6" s="68">
        <f>INDEX(UECs!$G$2:$U$136,MATCH($B6,UECs!$B$2:$B$136,0),MATCH(P$1,UECs!$G$1:$U$1,0))*INDEX(Saturations!$G$2:$U$136,MATCH($B6,Saturations!$B$2:$B$136,0),MATCH(P$1,Saturations!$G$1:$U$1,0))*INDEX('Control Totals'!$E$2:$E$76,MATCH($C6&amp;"_"&amp;P$1,'Control Totals'!$B$2:$B$76,0))</f>
        <v>0</v>
      </c>
      <c r="Q6" s="68">
        <f>INDEX(UECs!$G$2:$U$136,MATCH($B6,UECs!$B$2:$B$136,0),MATCH(Q$1,UECs!$G$1:$U$1,0))*INDEX(Saturations!$G$2:$U$136,MATCH($B6,Saturations!$B$2:$B$136,0),MATCH(Q$1,Saturations!$G$1:$U$1,0))*INDEX('Control Totals'!$E$2:$E$76,MATCH($C6&amp;"_"&amp;Q$1,'Control Totals'!$B$2:$B$76,0))</f>
        <v>0</v>
      </c>
      <c r="R6" s="68">
        <f>INDEX(UECs!$G$2:$U$136,MATCH($B6,UECs!$B$2:$B$136,0),MATCH(R$1,UECs!$G$1:$U$1,0))*INDEX(Saturations!$G$2:$U$136,MATCH($B6,Saturations!$B$2:$B$136,0),MATCH(R$1,Saturations!$G$1:$U$1,0))*INDEX('Control Totals'!$E$2:$E$76,MATCH($C6&amp;"_"&amp;R$1,'Control Totals'!$B$2:$B$76,0))</f>
        <v>0</v>
      </c>
      <c r="S6" s="68">
        <f>INDEX(UECs!$G$2:$U$136,MATCH($B6,UECs!$B$2:$B$136,0),MATCH(S$1,UECs!$G$1:$U$1,0))*INDEX(Saturations!$G$2:$U$136,MATCH($B6,Saturations!$B$2:$B$136,0),MATCH(S$1,Saturations!$G$1:$U$1,0))*INDEX('Control Totals'!$E$2:$E$76,MATCH($C6&amp;"_"&amp;S$1,'Control Totals'!$B$2:$B$76,0))</f>
        <v>0</v>
      </c>
      <c r="T6" s="68">
        <f>INDEX(UECs!$G$2:$U$136,MATCH($B6,UECs!$B$2:$B$136,0),MATCH(T$1,UECs!$G$1:$U$1,0))*INDEX(Saturations!$G$2:$U$136,MATCH($B6,Saturations!$B$2:$B$136,0),MATCH(T$1,Saturations!$G$1:$U$1,0))*INDEX('Control Totals'!$E$2:$E$76,MATCH($C6&amp;"_"&amp;T$1,'Control Totals'!$B$2:$B$76,0))</f>
        <v>0</v>
      </c>
      <c r="U6" s="68">
        <f>INDEX(UECs!$G$2:$U$136,MATCH($B6,UECs!$B$2:$B$136,0),MATCH(U$1,UECs!$G$1:$U$1,0))*INDEX(Saturations!$G$2:$U$136,MATCH($B6,Saturations!$B$2:$B$136,0),MATCH(U$1,Saturations!$G$1:$U$1,0))*INDEX('Control Totals'!$E$2:$E$76,MATCH($C6&amp;"_"&amp;U$1,'Control Totals'!$B$2:$B$76,0))</f>
        <v>0</v>
      </c>
      <c r="V6" s="68">
        <f>INDEX(UECs!$G$2:$U$136,MATCH($B6,UECs!$B$2:$B$136,0),MATCH(V$1,UECs!$G$1:$U$1,0))*INDEX(Saturations!$G$2:$U$136,MATCH($B6,Saturations!$B$2:$B$136,0),MATCH(V$1,Saturations!$G$1:$U$1,0))*INDEX('Control Totals'!$E$2:$E$76,MATCH($C6&amp;"_"&amp;V$1,'Control Totals'!$B$2:$B$76,0))</f>
        <v>0</v>
      </c>
    </row>
    <row r="7" spans="1:22" ht="14.4" x14ac:dyDescent="0.3">
      <c r="A7" t="str">
        <f t="shared" si="0"/>
        <v>WASpace HeatingElectric Furnace</v>
      </c>
      <c r="B7" s="64" t="str">
        <f t="shared" si="1"/>
        <v>WA_Space Heating_Electric_Electric Furnace</v>
      </c>
      <c r="C7" s="65" t="s">
        <v>24</v>
      </c>
      <c r="D7" s="65" t="s">
        <v>119</v>
      </c>
      <c r="E7" s="65" t="s">
        <v>118</v>
      </c>
      <c r="F7" s="65" t="s">
        <v>82</v>
      </c>
      <c r="G7" s="65" t="s">
        <v>0</v>
      </c>
      <c r="H7" s="68">
        <f>INDEX(UECs!$G$2:$U$136,MATCH($B7,UECs!$B$2:$B$136,0),MATCH(H$1,UECs!$G$1:$U$1,0))*INDEX(Saturations!$G$2:$U$136,MATCH($B7,Saturations!$B$2:$B$136,0),MATCH(H$1,Saturations!$G$1:$U$1,0))*INDEX('Control Totals'!$E$2:$E$76,MATCH($C7&amp;"_"&amp;H$1,'Control Totals'!$B$2:$B$76,0))</f>
        <v>246578.93411347567</v>
      </c>
      <c r="I7" s="68">
        <f>INDEX(UECs!$G$2:$U$136,MATCH($B7,UECs!$B$2:$B$136,0),MATCH(I$1,UECs!$G$1:$U$1,0))*INDEX(Saturations!$G$2:$U$136,MATCH($B7,Saturations!$B$2:$B$136,0),MATCH(I$1,Saturations!$G$1:$U$1,0))*INDEX('Control Totals'!$E$2:$E$76,MATCH($C7&amp;"_"&amp;I$1,'Control Totals'!$B$2:$B$76,0))</f>
        <v>5808.0355514369821</v>
      </c>
      <c r="J7" s="68">
        <f>INDEX(UECs!$G$2:$U$136,MATCH($B7,UECs!$B$2:$B$136,0),MATCH(J$1,UECs!$G$1:$U$1,0))*INDEX(Saturations!$G$2:$U$136,MATCH($B7,Saturations!$B$2:$B$136,0),MATCH(J$1,Saturations!$G$1:$U$1,0))*INDEX('Control Totals'!$E$2:$E$76,MATCH($C7&amp;"_"&amp;J$1,'Control Totals'!$B$2:$B$76,0))</f>
        <v>355483.37146218197</v>
      </c>
      <c r="K7" s="68">
        <f>INDEX(UECs!$G$2:$U$136,MATCH($B7,UECs!$B$2:$B$136,0),MATCH(K$1,UECs!$G$1:$U$1,0))*INDEX(Saturations!$G$2:$U$136,MATCH($B7,Saturations!$B$2:$B$136,0),MATCH(K$1,Saturations!$G$1:$U$1,0))*INDEX('Control Totals'!$E$2:$E$76,MATCH($C7&amp;"_"&amp;K$1,'Control Totals'!$B$2:$B$76,0))</f>
        <v>491745.87622317224</v>
      </c>
      <c r="L7" s="68">
        <f>INDEX(UECs!$G$2:$U$136,MATCH($B7,UECs!$B$2:$B$136,0),MATCH(L$1,UECs!$G$1:$U$1,0))*INDEX(Saturations!$G$2:$U$136,MATCH($B7,Saturations!$B$2:$B$136,0),MATCH(L$1,Saturations!$G$1:$U$1,0))*INDEX('Control Totals'!$E$2:$E$76,MATCH($C7&amp;"_"&amp;L$1,'Control Totals'!$B$2:$B$76,0))</f>
        <v>60.261016635751396</v>
      </c>
      <c r="M7" s="68">
        <f>INDEX(UECs!$G$2:$U$136,MATCH($B7,UECs!$B$2:$B$136,0),MATCH(M$1,UECs!$G$1:$U$1,0))*INDEX(Saturations!$G$2:$U$136,MATCH($B7,Saturations!$B$2:$B$136,0),MATCH(M$1,Saturations!$G$1:$U$1,0))*INDEX('Control Totals'!$E$2:$E$76,MATCH($C7&amp;"_"&amp;M$1,'Control Totals'!$B$2:$B$76,0))</f>
        <v>798.23439828024914</v>
      </c>
      <c r="N7" s="68">
        <f>INDEX(UECs!$G$2:$U$136,MATCH($B7,UECs!$B$2:$B$136,0),MATCH(N$1,UECs!$G$1:$U$1,0))*INDEX(Saturations!$G$2:$U$136,MATCH($B7,Saturations!$B$2:$B$136,0),MATCH(N$1,Saturations!$G$1:$U$1,0))*INDEX('Control Totals'!$E$2:$E$76,MATCH($C7&amp;"_"&amp;N$1,'Control Totals'!$B$2:$B$76,0))</f>
        <v>29634.765146139107</v>
      </c>
      <c r="O7" s="68">
        <f>INDEX(UECs!$G$2:$U$136,MATCH($B7,UECs!$B$2:$B$136,0),MATCH(O$1,UECs!$G$1:$U$1,0))*INDEX(Saturations!$G$2:$U$136,MATCH($B7,Saturations!$B$2:$B$136,0),MATCH(O$1,Saturations!$G$1:$U$1,0))*INDEX('Control Totals'!$E$2:$E$76,MATCH($C7&amp;"_"&amp;O$1,'Control Totals'!$B$2:$B$76,0))</f>
        <v>0</v>
      </c>
      <c r="P7" s="68">
        <f>INDEX(UECs!$G$2:$U$136,MATCH($B7,UECs!$B$2:$B$136,0),MATCH(P$1,UECs!$G$1:$U$1,0))*INDEX(Saturations!$G$2:$U$136,MATCH($B7,Saturations!$B$2:$B$136,0),MATCH(P$1,Saturations!$G$1:$U$1,0))*INDEX('Control Totals'!$E$2:$E$76,MATCH($C7&amp;"_"&amp;P$1,'Control Totals'!$B$2:$B$76,0))</f>
        <v>28722.830580716378</v>
      </c>
      <c r="Q7" s="68">
        <f>INDEX(UECs!$G$2:$U$136,MATCH($B7,UECs!$B$2:$B$136,0),MATCH(Q$1,UECs!$G$1:$U$1,0))*INDEX(Saturations!$G$2:$U$136,MATCH($B7,Saturations!$B$2:$B$136,0),MATCH(Q$1,Saturations!$G$1:$U$1,0))*INDEX('Control Totals'!$E$2:$E$76,MATCH($C7&amp;"_"&amp;Q$1,'Control Totals'!$B$2:$B$76,0))</f>
        <v>858.37893798543678</v>
      </c>
      <c r="R7" s="68">
        <f>INDEX(UECs!$G$2:$U$136,MATCH($B7,UECs!$B$2:$B$136,0),MATCH(R$1,UECs!$G$1:$U$1,0))*INDEX(Saturations!$G$2:$U$136,MATCH($B7,Saturations!$B$2:$B$136,0),MATCH(R$1,Saturations!$G$1:$U$1,0))*INDEX('Control Totals'!$E$2:$E$76,MATCH($C7&amp;"_"&amp;R$1,'Control Totals'!$B$2:$B$76,0))</f>
        <v>15938.485914774687</v>
      </c>
      <c r="S7" s="68">
        <f>INDEX(UECs!$G$2:$U$136,MATCH($B7,UECs!$B$2:$B$136,0),MATCH(S$1,UECs!$G$1:$U$1,0))*INDEX(Saturations!$G$2:$U$136,MATCH($B7,Saturations!$B$2:$B$136,0),MATCH(S$1,Saturations!$G$1:$U$1,0))*INDEX('Control Totals'!$E$2:$E$76,MATCH($C7&amp;"_"&amp;S$1,'Control Totals'!$B$2:$B$76,0))</f>
        <v>57773.410355027961</v>
      </c>
      <c r="T7" s="68">
        <f>INDEX(UECs!$G$2:$U$136,MATCH($B7,UECs!$B$2:$B$136,0),MATCH(T$1,UECs!$G$1:$U$1,0))*INDEX(Saturations!$G$2:$U$136,MATCH($B7,Saturations!$B$2:$B$136,0),MATCH(T$1,Saturations!$G$1:$U$1,0))*INDEX('Control Totals'!$E$2:$E$76,MATCH($C7&amp;"_"&amp;T$1,'Control Totals'!$B$2:$B$76,0))</f>
        <v>0</v>
      </c>
      <c r="U7" s="68">
        <f>INDEX(UECs!$G$2:$U$136,MATCH($B7,UECs!$B$2:$B$136,0),MATCH(U$1,UECs!$G$1:$U$1,0))*INDEX(Saturations!$G$2:$U$136,MATCH($B7,Saturations!$B$2:$B$136,0),MATCH(U$1,Saturations!$G$1:$U$1,0))*INDEX('Control Totals'!$E$2:$E$76,MATCH($C7&amp;"_"&amp;U$1,'Control Totals'!$B$2:$B$76,0))</f>
        <v>41643.394655424549</v>
      </c>
      <c r="V7" s="68">
        <f>INDEX(UECs!$G$2:$U$136,MATCH($B7,UECs!$B$2:$B$136,0),MATCH(V$1,UECs!$G$1:$U$1,0))*INDEX(Saturations!$G$2:$U$136,MATCH($B7,Saturations!$B$2:$B$136,0),MATCH(V$1,Saturations!$G$1:$U$1,0))*INDEX('Control Totals'!$E$2:$E$76,MATCH($C7&amp;"_"&amp;V$1,'Control Totals'!$B$2:$B$76,0))</f>
        <v>333137.42276671325</v>
      </c>
    </row>
    <row r="8" spans="1:22" ht="14.4" x14ac:dyDescent="0.3">
      <c r="A8" t="str">
        <f t="shared" si="0"/>
        <v>WASpace HeatingElectric Room Heat</v>
      </c>
      <c r="B8" s="64" t="str">
        <f t="shared" si="1"/>
        <v>WA_Space Heating_Electric_Electric Room Heat</v>
      </c>
      <c r="C8" s="65" t="s">
        <v>24</v>
      </c>
      <c r="D8" s="65" t="s">
        <v>119</v>
      </c>
      <c r="E8" s="65" t="s">
        <v>118</v>
      </c>
      <c r="F8" s="65" t="s">
        <v>83</v>
      </c>
      <c r="G8" s="65" t="s">
        <v>0</v>
      </c>
      <c r="H8" s="68">
        <f>INDEX(UECs!$G$2:$U$136,MATCH($B8,UECs!$B$2:$B$136,0),MATCH(H$1,UECs!$G$1:$U$1,0))*INDEX(Saturations!$G$2:$U$136,MATCH($B8,Saturations!$B$2:$B$136,0),MATCH(H$1,Saturations!$G$1:$U$1,0))*INDEX('Control Totals'!$E$2:$E$76,MATCH($C8&amp;"_"&amp;H$1,'Control Totals'!$B$2:$B$76,0))</f>
        <v>1270231.6695449175</v>
      </c>
      <c r="I8" s="68">
        <f>INDEX(UECs!$G$2:$U$136,MATCH($B8,UECs!$B$2:$B$136,0),MATCH(I$1,UECs!$G$1:$U$1,0))*INDEX(Saturations!$G$2:$U$136,MATCH($B8,Saturations!$B$2:$B$136,0),MATCH(I$1,Saturations!$G$1:$U$1,0))*INDEX('Control Totals'!$E$2:$E$76,MATCH($C8&amp;"_"&amp;I$1,'Control Totals'!$B$2:$B$76,0))</f>
        <v>29919.630895487942</v>
      </c>
      <c r="J8" s="68">
        <f>INDEX(UECs!$G$2:$U$136,MATCH($B8,UECs!$B$2:$B$136,0),MATCH(J$1,UECs!$G$1:$U$1,0))*INDEX(Saturations!$G$2:$U$136,MATCH($B8,Saturations!$B$2:$B$136,0),MATCH(J$1,Saturations!$G$1:$U$1,0))*INDEX('Control Totals'!$E$2:$E$76,MATCH($C8&amp;"_"&amp;J$1,'Control Totals'!$B$2:$B$76,0))</f>
        <v>1831244.1736002546</v>
      </c>
      <c r="K8" s="68">
        <f>INDEX(UECs!$G$2:$U$136,MATCH($B8,UECs!$B$2:$B$136,0),MATCH(K$1,UECs!$G$1:$U$1,0))*INDEX(Saturations!$G$2:$U$136,MATCH($B8,Saturations!$B$2:$B$136,0),MATCH(K$1,Saturations!$G$1:$U$1,0))*INDEX('Control Totals'!$E$2:$E$76,MATCH($C8&amp;"_"&amp;K$1,'Control Totals'!$B$2:$B$76,0))</f>
        <v>2533189.5751456735</v>
      </c>
      <c r="L8" s="68">
        <f>INDEX(UECs!$G$2:$U$136,MATCH($B8,UECs!$B$2:$B$136,0),MATCH(L$1,UECs!$G$1:$U$1,0))*INDEX(Saturations!$G$2:$U$136,MATCH($B8,Saturations!$B$2:$B$136,0),MATCH(L$1,Saturations!$G$1:$U$1,0))*INDEX('Control Totals'!$E$2:$E$76,MATCH($C8&amp;"_"&amp;L$1,'Control Totals'!$B$2:$B$76,0))</f>
        <v>310.42981041713119</v>
      </c>
      <c r="M8" s="68">
        <f>INDEX(UECs!$G$2:$U$136,MATCH($B8,UECs!$B$2:$B$136,0),MATCH(M$1,UECs!$G$1:$U$1,0))*INDEX(Saturations!$G$2:$U$136,MATCH($B8,Saturations!$B$2:$B$136,0),MATCH(M$1,Saturations!$G$1:$U$1,0))*INDEX('Control Totals'!$E$2:$E$76,MATCH($C8&amp;"_"&amp;M$1,'Control Totals'!$B$2:$B$76,0))</f>
        <v>4112.0406982904988</v>
      </c>
      <c r="N8" s="68">
        <f>INDEX(UECs!$G$2:$U$136,MATCH($B8,UECs!$B$2:$B$136,0),MATCH(N$1,UECs!$G$1:$U$1,0))*INDEX(Saturations!$G$2:$U$136,MATCH($B8,Saturations!$B$2:$B$136,0),MATCH(N$1,Saturations!$G$1:$U$1,0))*INDEX('Control Totals'!$E$2:$E$76,MATCH($C8&amp;"_"&amp;N$1,'Control Totals'!$B$2:$B$76,0))</f>
        <v>152661.12388509428</v>
      </c>
      <c r="O8" s="68">
        <f>INDEX(UECs!$G$2:$U$136,MATCH($B8,UECs!$B$2:$B$136,0),MATCH(O$1,UECs!$G$1:$U$1,0))*INDEX(Saturations!$G$2:$U$136,MATCH($B8,Saturations!$B$2:$B$136,0),MATCH(O$1,Saturations!$G$1:$U$1,0))*INDEX('Control Totals'!$E$2:$E$76,MATCH($C8&amp;"_"&amp;O$1,'Control Totals'!$B$2:$B$76,0))</f>
        <v>0</v>
      </c>
      <c r="P8" s="68">
        <f>INDEX(UECs!$G$2:$U$136,MATCH($B8,UECs!$B$2:$B$136,0),MATCH(P$1,UECs!$G$1:$U$1,0))*INDEX(Saturations!$G$2:$U$136,MATCH($B8,Saturations!$B$2:$B$136,0),MATCH(P$1,Saturations!$G$1:$U$1,0))*INDEX('Control Totals'!$E$2:$E$76,MATCH($C8&amp;"_"&amp;P$1,'Control Totals'!$B$2:$B$76,0))</f>
        <v>147963.3658640479</v>
      </c>
      <c r="Q8" s="68">
        <f>INDEX(UECs!$G$2:$U$136,MATCH($B8,UECs!$B$2:$B$136,0),MATCH(Q$1,UECs!$G$1:$U$1,0))*INDEX(Saturations!$G$2:$U$136,MATCH($B8,Saturations!$B$2:$B$136,0),MATCH(Q$1,Saturations!$G$1:$U$1,0))*INDEX('Control Totals'!$E$2:$E$76,MATCH($C8&amp;"_"&amp;Q$1,'Control Totals'!$B$2:$B$76,0))</f>
        <v>4421.8704871100617</v>
      </c>
      <c r="R8" s="68">
        <f>INDEX(UECs!$G$2:$U$136,MATCH($B8,UECs!$B$2:$B$136,0),MATCH(R$1,UECs!$G$1:$U$1,0))*INDEX(Saturations!$G$2:$U$136,MATCH($B8,Saturations!$B$2:$B$136,0),MATCH(R$1,Saturations!$G$1:$U$1,0))*INDEX('Control Totals'!$E$2:$E$76,MATCH($C8&amp;"_"&amp;R$1,'Control Totals'!$B$2:$B$76,0))</f>
        <v>82105.836195339303</v>
      </c>
      <c r="S8" s="68">
        <f>INDEX(UECs!$G$2:$U$136,MATCH($B8,UECs!$B$2:$B$136,0),MATCH(S$1,UECs!$G$1:$U$1,0))*INDEX(Saturations!$G$2:$U$136,MATCH($B8,Saturations!$B$2:$B$136,0),MATCH(S$1,Saturations!$G$1:$U$1,0))*INDEX('Control Totals'!$E$2:$E$76,MATCH($C8&amp;"_"&amp;S$1,'Control Totals'!$B$2:$B$76,0))</f>
        <v>297615.10550126195</v>
      </c>
      <c r="T8" s="68">
        <f>INDEX(UECs!$G$2:$U$136,MATCH($B8,UECs!$B$2:$B$136,0),MATCH(T$1,UECs!$G$1:$U$1,0))*INDEX(Saturations!$G$2:$U$136,MATCH($B8,Saturations!$B$2:$B$136,0),MATCH(T$1,Saturations!$G$1:$U$1,0))*INDEX('Control Totals'!$E$2:$E$76,MATCH($C8&amp;"_"&amp;T$1,'Control Totals'!$B$2:$B$76,0))</f>
        <v>0</v>
      </c>
      <c r="U8" s="68">
        <f>INDEX(UECs!$G$2:$U$136,MATCH($B8,UECs!$B$2:$B$136,0),MATCH(U$1,UECs!$G$1:$U$1,0))*INDEX(Saturations!$G$2:$U$136,MATCH($B8,Saturations!$B$2:$B$136,0),MATCH(U$1,Saturations!$G$1:$U$1,0))*INDEX('Control Totals'!$E$2:$E$76,MATCH($C8&amp;"_"&amp;U$1,'Control Totals'!$B$2:$B$76,0))</f>
        <v>214522.61892873098</v>
      </c>
      <c r="V8" s="68">
        <f>INDEX(UECs!$G$2:$U$136,MATCH($B8,UECs!$B$2:$B$136,0),MATCH(V$1,UECs!$G$1:$U$1,0))*INDEX(Saturations!$G$2:$U$136,MATCH($B8,Saturations!$B$2:$B$136,0),MATCH(V$1,Saturations!$G$1:$U$1,0))*INDEX('Control Totals'!$E$2:$E$76,MATCH($C8&amp;"_"&amp;V$1,'Control Totals'!$B$2:$B$76,0))</f>
        <v>1716130.8050513112</v>
      </c>
    </row>
    <row r="9" spans="1:22" ht="14.4" x14ac:dyDescent="0.3">
      <c r="A9" t="str">
        <f t="shared" si="0"/>
        <v>WASpace HeatingAir-Source Heat Pump</v>
      </c>
      <c r="B9" s="64" t="str">
        <f t="shared" si="1"/>
        <v>WA_Space Heating_Electric_Air-Source Heat Pump</v>
      </c>
      <c r="C9" s="65" t="s">
        <v>24</v>
      </c>
      <c r="D9" s="65" t="s">
        <v>119</v>
      </c>
      <c r="E9" s="65" t="s">
        <v>118</v>
      </c>
      <c r="F9" s="65" t="s">
        <v>80</v>
      </c>
      <c r="G9" s="65" t="s">
        <v>0</v>
      </c>
      <c r="H9" s="68">
        <f>INDEX(UECs!$G$2:$U$136,MATCH($B9,UECs!$B$2:$B$136,0),MATCH(H$1,UECs!$G$1:$U$1,0))*INDEX(Saturations!$G$2:$U$136,MATCH($B9,Saturations!$B$2:$B$136,0),MATCH(H$1,Saturations!$G$1:$U$1,0))*INDEX('Control Totals'!$E$2:$E$76,MATCH($C9&amp;"_"&amp;H$1,'Control Totals'!$B$2:$B$76,0))</f>
        <v>325702.73691059957</v>
      </c>
      <c r="I9" s="68">
        <f>INDEX(UECs!$G$2:$U$136,MATCH($B9,UECs!$B$2:$B$136,0),MATCH(I$1,UECs!$G$1:$U$1,0))*INDEX(Saturations!$G$2:$U$136,MATCH($B9,Saturations!$B$2:$B$136,0),MATCH(I$1,Saturations!$G$1:$U$1,0))*INDEX('Control Totals'!$E$2:$E$76,MATCH($C9&amp;"_"&amp;I$1,'Control Totals'!$B$2:$B$76,0))</f>
        <v>7671.7546126893831</v>
      </c>
      <c r="J9" s="68">
        <f>INDEX(UECs!$G$2:$U$136,MATCH($B9,UECs!$B$2:$B$136,0),MATCH(J$1,UECs!$G$1:$U$1,0))*INDEX(Saturations!$G$2:$U$136,MATCH($B9,Saturations!$B$2:$B$136,0),MATCH(J$1,Saturations!$G$1:$U$1,0))*INDEX('Control Totals'!$E$2:$E$76,MATCH($C9&amp;"_"&amp;J$1,'Control Totals'!$B$2:$B$76,0))</f>
        <v>469553.11664279125</v>
      </c>
      <c r="K9" s="68">
        <f>INDEX(UECs!$G$2:$U$136,MATCH($B9,UECs!$B$2:$B$136,0),MATCH(K$1,UECs!$G$1:$U$1,0))*INDEX(Saturations!$G$2:$U$136,MATCH($B9,Saturations!$B$2:$B$136,0),MATCH(K$1,Saturations!$G$1:$U$1,0))*INDEX('Control Totals'!$E$2:$E$76,MATCH($C9&amp;"_"&amp;K$1,'Control Totals'!$B$2:$B$76,0))</f>
        <v>649540.3929221346</v>
      </c>
      <c r="L9" s="68">
        <f>INDEX(UECs!$G$2:$U$136,MATCH($B9,UECs!$B$2:$B$136,0),MATCH(L$1,UECs!$G$1:$U$1,0))*INDEX(Saturations!$G$2:$U$136,MATCH($B9,Saturations!$B$2:$B$136,0),MATCH(L$1,Saturations!$G$1:$U$1,0))*INDEX('Control Totals'!$E$2:$E$76,MATCH($C9&amp;"_"&amp;L$1,'Control Totals'!$B$2:$B$76,0))</f>
        <v>79.597951535661082</v>
      </c>
      <c r="M9" s="68">
        <f>INDEX(UECs!$G$2:$U$136,MATCH($B9,UECs!$B$2:$B$136,0),MATCH(M$1,UECs!$G$1:$U$1,0))*INDEX(Saturations!$G$2:$U$136,MATCH($B9,Saturations!$B$2:$B$136,0),MATCH(M$1,Saturations!$G$1:$U$1,0))*INDEX('Control Totals'!$E$2:$E$76,MATCH($C9&amp;"_"&amp;M$1,'Control Totals'!$B$2:$B$76,0))</f>
        <v>1054.3768840221228</v>
      </c>
      <c r="N9" s="68">
        <f>INDEX(UECs!$G$2:$U$136,MATCH($B9,UECs!$B$2:$B$136,0),MATCH(N$1,UECs!$G$1:$U$1,0))*INDEX(Saturations!$G$2:$U$136,MATCH($B9,Saturations!$B$2:$B$136,0),MATCH(N$1,Saturations!$G$1:$U$1,0))*INDEX('Control Totals'!$E$2:$E$76,MATCH($C9&amp;"_"&amp;N$1,'Control Totals'!$B$2:$B$76,0))</f>
        <v>39144.155402011929</v>
      </c>
      <c r="O9" s="68">
        <f>INDEX(UECs!$G$2:$U$136,MATCH($B9,UECs!$B$2:$B$136,0),MATCH(O$1,UECs!$G$1:$U$1,0))*INDEX(Saturations!$G$2:$U$136,MATCH($B9,Saturations!$B$2:$B$136,0),MATCH(O$1,Saturations!$G$1:$U$1,0))*INDEX('Control Totals'!$E$2:$E$76,MATCH($C9&amp;"_"&amp;O$1,'Control Totals'!$B$2:$B$76,0))</f>
        <v>0</v>
      </c>
      <c r="P9" s="68">
        <f>INDEX(UECs!$G$2:$U$136,MATCH($B9,UECs!$B$2:$B$136,0),MATCH(P$1,UECs!$G$1:$U$1,0))*INDEX(Saturations!$G$2:$U$136,MATCH($B9,Saturations!$B$2:$B$136,0),MATCH(P$1,Saturations!$G$1:$U$1,0))*INDEX('Control Totals'!$E$2:$E$76,MATCH($C9&amp;"_"&amp;P$1,'Control Totals'!$B$2:$B$76,0))</f>
        <v>37939.593524455617</v>
      </c>
      <c r="Q9" s="68">
        <f>INDEX(UECs!$G$2:$U$136,MATCH($B9,UECs!$B$2:$B$136,0),MATCH(Q$1,UECs!$G$1:$U$1,0))*INDEX(Saturations!$G$2:$U$136,MATCH($B9,Saturations!$B$2:$B$136,0),MATCH(Q$1,Saturations!$G$1:$U$1,0))*INDEX('Control Totals'!$E$2:$E$76,MATCH($C9&amp;"_"&amp;Q$1,'Control Totals'!$B$2:$B$76,0))</f>
        <v>1133.820982775477</v>
      </c>
      <c r="R9" s="68">
        <f>INDEX(UECs!$G$2:$U$136,MATCH($B9,UECs!$B$2:$B$136,0),MATCH(R$1,UECs!$G$1:$U$1,0))*INDEX(Saturations!$G$2:$U$136,MATCH($B9,Saturations!$B$2:$B$136,0),MATCH(R$1,Saturations!$G$1:$U$1,0))*INDEX('Control Totals'!$E$2:$E$76,MATCH($C9&amp;"_"&amp;R$1,'Control Totals'!$B$2:$B$76,0))</f>
        <v>21052.927750365576</v>
      </c>
      <c r="S9" s="68">
        <f>INDEX(UECs!$G$2:$U$136,MATCH($B9,UECs!$B$2:$B$136,0),MATCH(S$1,UECs!$G$1:$U$1,0))*INDEX(Saturations!$G$2:$U$136,MATCH($B9,Saturations!$B$2:$B$136,0),MATCH(S$1,Saturations!$G$1:$U$1,0))*INDEX('Control Totals'!$E$2:$E$76,MATCH($C9&amp;"_"&amp;S$1,'Control Totals'!$B$2:$B$76,0))</f>
        <v>76312.106469858511</v>
      </c>
      <c r="T9" s="68">
        <f>INDEX(UECs!$G$2:$U$136,MATCH($B9,UECs!$B$2:$B$136,0),MATCH(T$1,UECs!$G$1:$U$1,0))*INDEX(Saturations!$G$2:$U$136,MATCH($B9,Saturations!$B$2:$B$136,0),MATCH(T$1,Saturations!$G$1:$U$1,0))*INDEX('Control Totals'!$E$2:$E$76,MATCH($C9&amp;"_"&amp;T$1,'Control Totals'!$B$2:$B$76,0))</f>
        <v>0</v>
      </c>
      <c r="U9" s="68">
        <f>INDEX(UECs!$G$2:$U$136,MATCH($B9,UECs!$B$2:$B$136,0),MATCH(U$1,UECs!$G$1:$U$1,0))*INDEX(Saturations!$G$2:$U$136,MATCH($B9,Saturations!$B$2:$B$136,0),MATCH(U$1,Saturations!$G$1:$U$1,0))*INDEX('Control Totals'!$E$2:$E$76,MATCH($C9&amp;"_"&amp;U$1,'Control Totals'!$B$2:$B$76,0))</f>
        <v>55006.189649916094</v>
      </c>
      <c r="V9" s="68">
        <f>INDEX(UECs!$G$2:$U$136,MATCH($B9,UECs!$B$2:$B$136,0),MATCH(V$1,UECs!$G$1:$U$1,0))*INDEX(Saturations!$G$2:$U$136,MATCH($B9,Saturations!$B$2:$B$136,0),MATCH(V$1,Saturations!$G$1:$U$1,0))*INDEX('Control Totals'!$E$2:$E$76,MATCH($C9&amp;"_"&amp;V$1,'Control Totals'!$B$2:$B$76,0))</f>
        <v>440036.65906240209</v>
      </c>
    </row>
    <row r="10" spans="1:22" ht="14.4" x14ac:dyDescent="0.3">
      <c r="A10" t="str">
        <f t="shared" si="0"/>
        <v>WASpace HeatingGeothermal Heat Pump</v>
      </c>
      <c r="B10" s="64" t="str">
        <f t="shared" si="1"/>
        <v>WA_Space Heating_Electric_Geothermal Heat Pump</v>
      </c>
      <c r="C10" s="65" t="s">
        <v>24</v>
      </c>
      <c r="D10" s="65" t="s">
        <v>119</v>
      </c>
      <c r="E10" s="65" t="s">
        <v>118</v>
      </c>
      <c r="F10" s="65" t="s">
        <v>81</v>
      </c>
      <c r="G10" s="65" t="s">
        <v>0</v>
      </c>
      <c r="H10" s="68">
        <f>INDEX(UECs!$G$2:$U$136,MATCH($B10,UECs!$B$2:$B$136,0),MATCH(H$1,UECs!$G$1:$U$1,0))*INDEX(Saturations!$G$2:$U$136,MATCH($B10,Saturations!$B$2:$B$136,0),MATCH(H$1,Saturations!$G$1:$U$1,0))*INDEX('Control Totals'!$E$2:$E$76,MATCH($C10&amp;"_"&amp;H$1,'Control Totals'!$B$2:$B$76,0))</f>
        <v>0</v>
      </c>
      <c r="I10" s="68">
        <f>INDEX(UECs!$G$2:$U$136,MATCH($B10,UECs!$B$2:$B$136,0),MATCH(I$1,UECs!$G$1:$U$1,0))*INDEX(Saturations!$G$2:$U$136,MATCH($B10,Saturations!$B$2:$B$136,0),MATCH(I$1,Saturations!$G$1:$U$1,0))*INDEX('Control Totals'!$E$2:$E$76,MATCH($C10&amp;"_"&amp;I$1,'Control Totals'!$B$2:$B$76,0))</f>
        <v>0</v>
      </c>
      <c r="J10" s="68">
        <f>INDEX(UECs!$G$2:$U$136,MATCH($B10,UECs!$B$2:$B$136,0),MATCH(J$1,UECs!$G$1:$U$1,0))*INDEX(Saturations!$G$2:$U$136,MATCH($B10,Saturations!$B$2:$B$136,0),MATCH(J$1,Saturations!$G$1:$U$1,0))*INDEX('Control Totals'!$E$2:$E$76,MATCH($C10&amp;"_"&amp;J$1,'Control Totals'!$B$2:$B$76,0))</f>
        <v>0</v>
      </c>
      <c r="K10" s="68">
        <f>INDEX(UECs!$G$2:$U$136,MATCH($B10,UECs!$B$2:$B$136,0),MATCH(K$1,UECs!$G$1:$U$1,0))*INDEX(Saturations!$G$2:$U$136,MATCH($B10,Saturations!$B$2:$B$136,0),MATCH(K$1,Saturations!$G$1:$U$1,0))*INDEX('Control Totals'!$E$2:$E$76,MATCH($C10&amp;"_"&amp;K$1,'Control Totals'!$B$2:$B$76,0))</f>
        <v>0</v>
      </c>
      <c r="L10" s="68">
        <f>INDEX(UECs!$G$2:$U$136,MATCH($B10,UECs!$B$2:$B$136,0),MATCH(L$1,UECs!$G$1:$U$1,0))*INDEX(Saturations!$G$2:$U$136,MATCH($B10,Saturations!$B$2:$B$136,0),MATCH(L$1,Saturations!$G$1:$U$1,0))*INDEX('Control Totals'!$E$2:$E$76,MATCH($C10&amp;"_"&amp;L$1,'Control Totals'!$B$2:$B$76,0))</f>
        <v>0</v>
      </c>
      <c r="M10" s="68">
        <f>INDEX(UECs!$G$2:$U$136,MATCH($B10,UECs!$B$2:$B$136,0),MATCH(M$1,UECs!$G$1:$U$1,0))*INDEX(Saturations!$G$2:$U$136,MATCH($B10,Saturations!$B$2:$B$136,0),MATCH(M$1,Saturations!$G$1:$U$1,0))*INDEX('Control Totals'!$E$2:$E$76,MATCH($C10&amp;"_"&amp;M$1,'Control Totals'!$B$2:$B$76,0))</f>
        <v>0</v>
      </c>
      <c r="N10" s="68">
        <f>INDEX(UECs!$G$2:$U$136,MATCH($B10,UECs!$B$2:$B$136,0),MATCH(N$1,UECs!$G$1:$U$1,0))*INDEX(Saturations!$G$2:$U$136,MATCH($B10,Saturations!$B$2:$B$136,0),MATCH(N$1,Saturations!$G$1:$U$1,0))*INDEX('Control Totals'!$E$2:$E$76,MATCH($C10&amp;"_"&amp;N$1,'Control Totals'!$B$2:$B$76,0))</f>
        <v>0</v>
      </c>
      <c r="O10" s="68">
        <f>INDEX(UECs!$G$2:$U$136,MATCH($B10,UECs!$B$2:$B$136,0),MATCH(O$1,UECs!$G$1:$U$1,0))*INDEX(Saturations!$G$2:$U$136,MATCH($B10,Saturations!$B$2:$B$136,0),MATCH(O$1,Saturations!$G$1:$U$1,0))*INDEX('Control Totals'!$E$2:$E$76,MATCH($C10&amp;"_"&amp;O$1,'Control Totals'!$B$2:$B$76,0))</f>
        <v>0</v>
      </c>
      <c r="P10" s="68">
        <f>INDEX(UECs!$G$2:$U$136,MATCH($B10,UECs!$B$2:$B$136,0),MATCH(P$1,UECs!$G$1:$U$1,0))*INDEX(Saturations!$G$2:$U$136,MATCH($B10,Saturations!$B$2:$B$136,0),MATCH(P$1,Saturations!$G$1:$U$1,0))*INDEX('Control Totals'!$E$2:$E$76,MATCH($C10&amp;"_"&amp;P$1,'Control Totals'!$B$2:$B$76,0))</f>
        <v>0</v>
      </c>
      <c r="Q10" s="68">
        <f>INDEX(UECs!$G$2:$U$136,MATCH($B10,UECs!$B$2:$B$136,0),MATCH(Q$1,UECs!$G$1:$U$1,0))*INDEX(Saturations!$G$2:$U$136,MATCH($B10,Saturations!$B$2:$B$136,0),MATCH(Q$1,Saturations!$G$1:$U$1,0))*INDEX('Control Totals'!$E$2:$E$76,MATCH($C10&amp;"_"&amp;Q$1,'Control Totals'!$B$2:$B$76,0))</f>
        <v>0</v>
      </c>
      <c r="R10" s="68">
        <f>INDEX(UECs!$G$2:$U$136,MATCH($B10,UECs!$B$2:$B$136,0),MATCH(R$1,UECs!$G$1:$U$1,0))*INDEX(Saturations!$G$2:$U$136,MATCH($B10,Saturations!$B$2:$B$136,0),MATCH(R$1,Saturations!$G$1:$U$1,0))*INDEX('Control Totals'!$E$2:$E$76,MATCH($C10&amp;"_"&amp;R$1,'Control Totals'!$B$2:$B$76,0))</f>
        <v>0</v>
      </c>
      <c r="S10" s="68">
        <f>INDEX(UECs!$G$2:$U$136,MATCH($B10,UECs!$B$2:$B$136,0),MATCH(S$1,UECs!$G$1:$U$1,0))*INDEX(Saturations!$G$2:$U$136,MATCH($B10,Saturations!$B$2:$B$136,0),MATCH(S$1,Saturations!$G$1:$U$1,0))*INDEX('Control Totals'!$E$2:$E$76,MATCH($C10&amp;"_"&amp;S$1,'Control Totals'!$B$2:$B$76,0))</f>
        <v>0</v>
      </c>
      <c r="T10" s="68">
        <f>INDEX(UECs!$G$2:$U$136,MATCH($B10,UECs!$B$2:$B$136,0),MATCH(T$1,UECs!$G$1:$U$1,0))*INDEX(Saturations!$G$2:$U$136,MATCH($B10,Saturations!$B$2:$B$136,0),MATCH(T$1,Saturations!$G$1:$U$1,0))*INDEX('Control Totals'!$E$2:$E$76,MATCH($C10&amp;"_"&amp;T$1,'Control Totals'!$B$2:$B$76,0))</f>
        <v>0</v>
      </c>
      <c r="U10" s="68">
        <f>INDEX(UECs!$G$2:$U$136,MATCH($B10,UECs!$B$2:$B$136,0),MATCH(U$1,UECs!$G$1:$U$1,0))*INDEX(Saturations!$G$2:$U$136,MATCH($B10,Saturations!$B$2:$B$136,0),MATCH(U$1,Saturations!$G$1:$U$1,0))*INDEX('Control Totals'!$E$2:$E$76,MATCH($C10&amp;"_"&amp;U$1,'Control Totals'!$B$2:$B$76,0))</f>
        <v>0</v>
      </c>
      <c r="V10" s="68">
        <f>INDEX(UECs!$G$2:$U$136,MATCH($B10,UECs!$B$2:$B$136,0),MATCH(V$1,UECs!$G$1:$U$1,0))*INDEX(Saturations!$G$2:$U$136,MATCH($B10,Saturations!$B$2:$B$136,0),MATCH(V$1,Saturations!$G$1:$U$1,0))*INDEX('Control Totals'!$E$2:$E$76,MATCH($C10&amp;"_"&amp;V$1,'Control Totals'!$B$2:$B$76,0))</f>
        <v>0</v>
      </c>
    </row>
    <row r="11" spans="1:22" ht="14.4" x14ac:dyDescent="0.3">
      <c r="A11" t="str">
        <f t="shared" si="0"/>
        <v>WAVentilationVentilation</v>
      </c>
      <c r="B11" s="64" t="str">
        <f t="shared" si="1"/>
        <v>WA_Ventilation_Electric_Ventilation</v>
      </c>
      <c r="C11" s="65" t="s">
        <v>24</v>
      </c>
      <c r="D11" s="65" t="s">
        <v>84</v>
      </c>
      <c r="E11" s="65" t="s">
        <v>118</v>
      </c>
      <c r="F11" s="65" t="s">
        <v>84</v>
      </c>
      <c r="G11" s="65" t="s">
        <v>0</v>
      </c>
      <c r="H11" s="68">
        <f>INDEX(UECs!$G$2:$U$136,MATCH($B11,UECs!$B$2:$B$136,0),MATCH(H$1,UECs!$G$1:$U$1,0))*INDEX(Saturations!$G$2:$U$136,MATCH($B11,Saturations!$B$2:$B$136,0),MATCH(H$1,Saturations!$G$1:$U$1,0))*INDEX('Control Totals'!$E$2:$E$76,MATCH($C11&amp;"_"&amp;H$1,'Control Totals'!$B$2:$B$76,0))</f>
        <v>5434608.2002731385</v>
      </c>
      <c r="I11" s="68">
        <f>INDEX(UECs!$G$2:$U$136,MATCH($B11,UECs!$B$2:$B$136,0),MATCH(I$1,UECs!$G$1:$U$1,0))*INDEX(Saturations!$G$2:$U$136,MATCH($B11,Saturations!$B$2:$B$136,0),MATCH(I$1,Saturations!$G$1:$U$1,0))*INDEX('Control Totals'!$E$2:$E$76,MATCH($C11&amp;"_"&amp;I$1,'Control Totals'!$B$2:$B$76,0))</f>
        <v>128009.30358791885</v>
      </c>
      <c r="J11" s="68">
        <f>INDEX(UECs!$G$2:$U$136,MATCH($B11,UECs!$B$2:$B$136,0),MATCH(J$1,UECs!$G$1:$U$1,0))*INDEX(Saturations!$G$2:$U$136,MATCH($B11,Saturations!$B$2:$B$136,0),MATCH(J$1,Saturations!$G$1:$U$1,0))*INDEX('Control Totals'!$E$2:$E$76,MATCH($C11&amp;"_"&amp;J$1,'Control Totals'!$B$2:$B$76,0))</f>
        <v>7834865.7502106391</v>
      </c>
      <c r="K11" s="68">
        <f>INDEX(UECs!$G$2:$U$136,MATCH($B11,UECs!$B$2:$B$136,0),MATCH(K$1,UECs!$G$1:$U$1,0))*INDEX(Saturations!$G$2:$U$136,MATCH($B11,Saturations!$B$2:$B$136,0),MATCH(K$1,Saturations!$G$1:$U$1,0))*INDEX('Control Totals'!$E$2:$E$76,MATCH($C11&amp;"_"&amp;K$1,'Control Totals'!$B$2:$B$76,0))</f>
        <v>10838096.048152644</v>
      </c>
      <c r="L11" s="68">
        <f>INDEX(UECs!$G$2:$U$136,MATCH($B11,UECs!$B$2:$B$136,0),MATCH(L$1,UECs!$G$1:$U$1,0))*INDEX(Saturations!$G$2:$U$136,MATCH($B11,Saturations!$B$2:$B$136,0),MATCH(L$1,Saturations!$G$1:$U$1,0))*INDEX('Control Totals'!$E$2:$E$76,MATCH($C11&amp;"_"&amp;L$1,'Control Totals'!$B$2:$B$76,0))</f>
        <v>1328.1548820984738</v>
      </c>
      <c r="M11" s="68">
        <f>INDEX(UECs!$G$2:$U$136,MATCH($B11,UECs!$B$2:$B$136,0),MATCH(M$1,UECs!$G$1:$U$1,0))*INDEX(Saturations!$G$2:$U$136,MATCH($B11,Saturations!$B$2:$B$136,0),MATCH(M$1,Saturations!$G$1:$U$1,0))*INDEX('Control Totals'!$E$2:$E$76,MATCH($C11&amp;"_"&amp;M$1,'Control Totals'!$B$2:$B$76,0))</f>
        <v>17593.113630045726</v>
      </c>
      <c r="N11" s="68">
        <f>INDEX(UECs!$G$2:$U$136,MATCH($B11,UECs!$B$2:$B$136,0),MATCH(N$1,UECs!$G$1:$U$1,0))*INDEX(Saturations!$G$2:$U$136,MATCH($B11,Saturations!$B$2:$B$136,0),MATCH(N$1,Saturations!$G$1:$U$1,0))*INDEX('Control Totals'!$E$2:$E$76,MATCH($C11&amp;"_"&amp;N$1,'Control Totals'!$B$2:$B$76,0))</f>
        <v>653151.24447029782</v>
      </c>
      <c r="O11" s="68">
        <f>INDEX(UECs!$G$2:$U$136,MATCH($B11,UECs!$B$2:$B$136,0),MATCH(O$1,UECs!$G$1:$U$1,0))*INDEX(Saturations!$G$2:$U$136,MATCH($B11,Saturations!$B$2:$B$136,0),MATCH(O$1,Saturations!$G$1:$U$1,0))*INDEX('Control Totals'!$E$2:$E$76,MATCH($C11&amp;"_"&amp;O$1,'Control Totals'!$B$2:$B$76,0))</f>
        <v>0</v>
      </c>
      <c r="P11" s="68">
        <f>INDEX(UECs!$G$2:$U$136,MATCH($B11,UECs!$B$2:$B$136,0),MATCH(P$1,UECs!$G$1:$U$1,0))*INDEX(Saturations!$G$2:$U$136,MATCH($B11,Saturations!$B$2:$B$136,0),MATCH(P$1,Saturations!$G$1:$U$1,0))*INDEX('Control Totals'!$E$2:$E$76,MATCH($C11&amp;"_"&amp;P$1,'Control Totals'!$B$2:$B$76,0))</f>
        <v>633052.17524049035</v>
      </c>
      <c r="Q11" s="68">
        <f>INDEX(UECs!$G$2:$U$136,MATCH($B11,UECs!$B$2:$B$136,0),MATCH(Q$1,UECs!$G$1:$U$1,0))*INDEX(Saturations!$G$2:$U$136,MATCH($B11,Saturations!$B$2:$B$136,0),MATCH(Q$1,Saturations!$G$1:$U$1,0))*INDEX('Control Totals'!$E$2:$E$76,MATCH($C11&amp;"_"&amp;Q$1,'Control Totals'!$B$2:$B$76,0))</f>
        <v>18918.701356583006</v>
      </c>
      <c r="R11" s="68">
        <f>INDEX(UECs!$G$2:$U$136,MATCH($B11,UECs!$B$2:$B$136,0),MATCH(R$1,UECs!$G$1:$U$1,0))*INDEX(Saturations!$G$2:$U$136,MATCH($B11,Saturations!$B$2:$B$136,0),MATCH(R$1,Saturations!$G$1:$U$1,0))*INDEX('Control Totals'!$E$2:$E$76,MATCH($C11&amp;"_"&amp;R$1,'Control Totals'!$B$2:$B$76,0))</f>
        <v>351284.77849819144</v>
      </c>
      <c r="S11" s="68">
        <f>INDEX(UECs!$G$2:$U$136,MATCH($B11,UECs!$B$2:$B$136,0),MATCH(S$1,UECs!$G$1:$U$1,0))*INDEX(Saturations!$G$2:$U$136,MATCH($B11,Saturations!$B$2:$B$136,0),MATCH(S$1,Saturations!$G$1:$U$1,0))*INDEX('Control Totals'!$E$2:$E$76,MATCH($C11&amp;"_"&amp;S$1,'Control Totals'!$B$2:$B$76,0))</f>
        <v>1273327.9539958118</v>
      </c>
      <c r="T11" s="68">
        <f>INDEX(UECs!$G$2:$U$136,MATCH($B11,UECs!$B$2:$B$136,0),MATCH(T$1,UECs!$G$1:$U$1,0))*INDEX(Saturations!$G$2:$U$136,MATCH($B11,Saturations!$B$2:$B$136,0),MATCH(T$1,Saturations!$G$1:$U$1,0))*INDEX('Control Totals'!$E$2:$E$76,MATCH($C11&amp;"_"&amp;T$1,'Control Totals'!$B$2:$B$76,0))</f>
        <v>0</v>
      </c>
      <c r="U11" s="68">
        <f>INDEX(UECs!$G$2:$U$136,MATCH($B11,UECs!$B$2:$B$136,0),MATCH(U$1,UECs!$G$1:$U$1,0))*INDEX(Saturations!$G$2:$U$136,MATCH($B11,Saturations!$B$2:$B$136,0),MATCH(U$1,Saturations!$G$1:$U$1,0))*INDEX('Control Totals'!$E$2:$E$76,MATCH($C11&amp;"_"&amp;U$1,'Control Totals'!$B$2:$B$76,0))</f>
        <v>917821.8524435279</v>
      </c>
      <c r="V11" s="68">
        <f>INDEX(UECs!$G$2:$U$136,MATCH($B11,UECs!$B$2:$B$136,0),MATCH(V$1,UECs!$G$1:$U$1,0))*INDEX(Saturations!$G$2:$U$136,MATCH($B11,Saturations!$B$2:$B$136,0),MATCH(V$1,Saturations!$G$1:$U$1,0))*INDEX('Control Totals'!$E$2:$E$76,MATCH($C11&amp;"_"&amp;V$1,'Control Totals'!$B$2:$B$76,0))</f>
        <v>7342360.2713468643</v>
      </c>
    </row>
    <row r="12" spans="1:22" ht="14.4" x14ac:dyDescent="0.3">
      <c r="A12" t="str">
        <f t="shared" si="0"/>
        <v>WAInterior LightingGeneral Service Lighting</v>
      </c>
      <c r="B12" s="64" t="str">
        <f t="shared" si="1"/>
        <v>WA_Interior Lighting_Electric_General Service Lighting</v>
      </c>
      <c r="C12" s="65" t="s">
        <v>24</v>
      </c>
      <c r="D12" s="65" t="s">
        <v>85</v>
      </c>
      <c r="E12" s="65" t="s">
        <v>118</v>
      </c>
      <c r="F12" s="65" t="s">
        <v>86</v>
      </c>
      <c r="G12" s="65" t="s">
        <v>1</v>
      </c>
      <c r="H12" s="68">
        <f>INDEX(UECs!$G$2:$U$136,MATCH($B12,UECs!$B$2:$B$136,0),MATCH(H$1,UECs!$G$1:$U$1,0))*INDEX(Saturations!$G$2:$U$136,MATCH($B12,Saturations!$B$2:$B$136,0),MATCH(H$1,Saturations!$G$1:$U$1,0))*INDEX('Control Totals'!$E$2:$E$76,MATCH($C12&amp;"_"&amp;H$1,'Control Totals'!$B$2:$B$76,0))</f>
        <v>522552.75901185267</v>
      </c>
      <c r="I12" s="68">
        <f>INDEX(UECs!$G$2:$U$136,MATCH($B12,UECs!$B$2:$B$136,0),MATCH(I$1,UECs!$G$1:$U$1,0))*INDEX(Saturations!$G$2:$U$136,MATCH($B12,Saturations!$B$2:$B$136,0),MATCH(I$1,Saturations!$G$1:$U$1,0))*INDEX('Control Totals'!$E$2:$E$76,MATCH($C12&amp;"_"&amp;I$1,'Control Totals'!$B$2:$B$76,0))</f>
        <v>17970.651292875526</v>
      </c>
      <c r="J12" s="68">
        <f>INDEX(UECs!$G$2:$U$136,MATCH($B12,UECs!$B$2:$B$136,0),MATCH(J$1,UECs!$G$1:$U$1,0))*INDEX(Saturations!$G$2:$U$136,MATCH($B12,Saturations!$B$2:$B$136,0),MATCH(J$1,Saturations!$G$1:$U$1,0))*INDEX('Control Totals'!$E$2:$E$76,MATCH($C12&amp;"_"&amp;J$1,'Control Totals'!$B$2:$B$76,0))</f>
        <v>608978.42844579415</v>
      </c>
      <c r="K12" s="68">
        <f>INDEX(UECs!$G$2:$U$136,MATCH($B12,UECs!$B$2:$B$136,0),MATCH(K$1,UECs!$G$1:$U$1,0))*INDEX(Saturations!$G$2:$U$136,MATCH($B12,Saturations!$B$2:$B$136,0),MATCH(K$1,Saturations!$G$1:$U$1,0))*INDEX('Control Totals'!$E$2:$E$76,MATCH($C12&amp;"_"&amp;K$1,'Control Totals'!$B$2:$B$76,0))</f>
        <v>1243710.9162011121</v>
      </c>
      <c r="L12" s="68">
        <f>INDEX(UECs!$G$2:$U$136,MATCH($B12,UECs!$B$2:$B$136,0),MATCH(L$1,UECs!$G$1:$U$1,0))*INDEX(Saturations!$G$2:$U$136,MATCH($B12,Saturations!$B$2:$B$136,0),MATCH(L$1,Saturations!$G$1:$U$1,0))*INDEX('Control Totals'!$E$2:$E$76,MATCH($C12&amp;"_"&amp;L$1,'Control Totals'!$B$2:$B$76,0))</f>
        <v>108.76465815438662</v>
      </c>
      <c r="M12" s="68">
        <f>INDEX(UECs!$G$2:$U$136,MATCH($B12,UECs!$B$2:$B$136,0),MATCH(M$1,UECs!$G$1:$U$1,0))*INDEX(Saturations!$G$2:$U$136,MATCH($B12,Saturations!$B$2:$B$136,0),MATCH(M$1,Saturations!$G$1:$U$1,0))*INDEX('Control Totals'!$E$2:$E$76,MATCH($C12&amp;"_"&amp;M$1,'Control Totals'!$B$2:$B$76,0))</f>
        <v>1440.7272944100284</v>
      </c>
      <c r="N12" s="68">
        <f>INDEX(UECs!$G$2:$U$136,MATCH($B12,UECs!$B$2:$B$136,0),MATCH(N$1,UECs!$G$1:$U$1,0))*INDEX(Saturations!$G$2:$U$136,MATCH($B12,Saturations!$B$2:$B$136,0),MATCH(N$1,Saturations!$G$1:$U$1,0))*INDEX('Control Totals'!$E$2:$E$76,MATCH($C12&amp;"_"&amp;N$1,'Control Totals'!$B$2:$B$76,0))</f>
        <v>50940.538985563639</v>
      </c>
      <c r="O12" s="68">
        <f>INDEX(UECs!$G$2:$U$136,MATCH($B12,UECs!$B$2:$B$136,0),MATCH(O$1,UECs!$G$1:$U$1,0))*INDEX(Saturations!$G$2:$U$136,MATCH($B12,Saturations!$B$2:$B$136,0),MATCH(O$1,Saturations!$G$1:$U$1,0))*INDEX('Control Totals'!$E$2:$E$76,MATCH($C12&amp;"_"&amp;O$1,'Control Totals'!$B$2:$B$76,0))</f>
        <v>57392.15309752676</v>
      </c>
      <c r="P12" s="68">
        <f>INDEX(UECs!$G$2:$U$136,MATCH($B12,UECs!$B$2:$B$136,0),MATCH(P$1,UECs!$G$1:$U$1,0))*INDEX(Saturations!$G$2:$U$136,MATCH($B12,Saturations!$B$2:$B$136,0),MATCH(P$1,Saturations!$G$1:$U$1,0))*INDEX('Control Totals'!$E$2:$E$76,MATCH($C12&amp;"_"&amp;P$1,'Control Totals'!$B$2:$B$76,0))</f>
        <v>39498.378711824429</v>
      </c>
      <c r="Q12" s="68">
        <f>INDEX(UECs!$G$2:$U$136,MATCH($B12,UECs!$B$2:$B$136,0),MATCH(Q$1,UECs!$G$1:$U$1,0))*INDEX(Saturations!$G$2:$U$136,MATCH($B12,Saturations!$B$2:$B$136,0),MATCH(Q$1,Saturations!$G$1:$U$1,0))*INDEX('Control Totals'!$E$2:$E$76,MATCH($C12&amp;"_"&amp;Q$1,'Control Totals'!$B$2:$B$76,0))</f>
        <v>1310.3529758572861</v>
      </c>
      <c r="R12" s="68">
        <f>INDEX(UECs!$G$2:$U$136,MATCH($B12,UECs!$B$2:$B$136,0),MATCH(R$1,UECs!$G$1:$U$1,0))*INDEX(Saturations!$G$2:$U$136,MATCH($B12,Saturations!$B$2:$B$136,0),MATCH(R$1,Saturations!$G$1:$U$1,0))*INDEX('Control Totals'!$E$2:$E$76,MATCH($C12&amp;"_"&amp;R$1,'Control Totals'!$B$2:$B$76,0))</f>
        <v>9589.0846675522007</v>
      </c>
      <c r="S12" s="68">
        <f>INDEX(UECs!$G$2:$U$136,MATCH($B12,UECs!$B$2:$B$136,0),MATCH(S$1,UECs!$G$1:$U$1,0))*INDEX(Saturations!$G$2:$U$136,MATCH($B12,Saturations!$B$2:$B$136,0),MATCH(S$1,Saturations!$G$1:$U$1,0))*INDEX('Control Totals'!$E$2:$E$76,MATCH($C12&amp;"_"&amp;S$1,'Control Totals'!$B$2:$B$76,0))</f>
        <v>89962.569258847478</v>
      </c>
      <c r="T12" s="68">
        <f>INDEX(UECs!$G$2:$U$136,MATCH($B12,UECs!$B$2:$B$136,0),MATCH(T$1,UECs!$G$1:$U$1,0))*INDEX(Saturations!$G$2:$U$136,MATCH($B12,Saturations!$B$2:$B$136,0),MATCH(T$1,Saturations!$G$1:$U$1,0))*INDEX('Control Totals'!$E$2:$E$76,MATCH($C12&amp;"_"&amp;T$1,'Control Totals'!$B$2:$B$76,0))</f>
        <v>23722.389070192799</v>
      </c>
      <c r="U12" s="68">
        <f>INDEX(UECs!$G$2:$U$136,MATCH($B12,UECs!$B$2:$B$136,0),MATCH(U$1,UECs!$G$1:$U$1,0))*INDEX(Saturations!$G$2:$U$136,MATCH($B12,Saturations!$B$2:$B$136,0),MATCH(U$1,Saturations!$G$1:$U$1,0))*INDEX('Control Totals'!$E$2:$E$76,MATCH($C12&amp;"_"&amp;U$1,'Control Totals'!$B$2:$B$76,0))</f>
        <v>83061.15706241921</v>
      </c>
      <c r="V12" s="68">
        <f>INDEX(UECs!$G$2:$U$136,MATCH($B12,UECs!$B$2:$B$136,0),MATCH(V$1,UECs!$G$1:$U$1,0))*INDEX(Saturations!$G$2:$U$136,MATCH($B12,Saturations!$B$2:$B$136,0),MATCH(V$1,Saturations!$G$1:$U$1,0))*INDEX('Control Totals'!$E$2:$E$76,MATCH($C12&amp;"_"&amp;V$1,'Control Totals'!$B$2:$B$76,0))</f>
        <v>518748.99342437979</v>
      </c>
    </row>
    <row r="13" spans="1:22" ht="14.4" x14ac:dyDescent="0.3">
      <c r="A13" t="str">
        <f t="shared" si="0"/>
        <v>WAInterior LightingHigh-Bay Lighting</v>
      </c>
      <c r="B13" s="64" t="str">
        <f t="shared" si="1"/>
        <v>WA_Interior Lighting_Electric_High-Bay Lighting</v>
      </c>
      <c r="C13" s="65" t="s">
        <v>24</v>
      </c>
      <c r="D13" s="65" t="s">
        <v>85</v>
      </c>
      <c r="E13" s="65" t="s">
        <v>118</v>
      </c>
      <c r="F13" s="65" t="s">
        <v>87</v>
      </c>
      <c r="G13" s="65" t="s">
        <v>1</v>
      </c>
      <c r="H13" s="68">
        <f>INDEX(UECs!$G$2:$U$136,MATCH($B13,UECs!$B$2:$B$136,0),MATCH(H$1,UECs!$G$1:$U$1,0))*INDEX(Saturations!$G$2:$U$136,MATCH($B13,Saturations!$B$2:$B$136,0),MATCH(H$1,Saturations!$G$1:$U$1,0))*INDEX('Control Totals'!$E$2:$E$76,MATCH($C13&amp;"_"&amp;H$1,'Control Totals'!$B$2:$B$76,0))</f>
        <v>3172346.3019724488</v>
      </c>
      <c r="I13" s="68">
        <f>INDEX(UECs!$G$2:$U$136,MATCH($B13,UECs!$B$2:$B$136,0),MATCH(I$1,UECs!$G$1:$U$1,0))*INDEX(Saturations!$G$2:$U$136,MATCH($B13,Saturations!$B$2:$B$136,0),MATCH(I$1,Saturations!$G$1:$U$1,0))*INDEX('Control Totals'!$E$2:$E$76,MATCH($C13&amp;"_"&amp;I$1,'Control Totals'!$B$2:$B$76,0))</f>
        <v>109097.3651747516</v>
      </c>
      <c r="J13" s="68">
        <f>INDEX(UECs!$G$2:$U$136,MATCH($B13,UECs!$B$2:$B$136,0),MATCH(J$1,UECs!$G$1:$U$1,0))*INDEX(Saturations!$G$2:$U$136,MATCH($B13,Saturations!$B$2:$B$136,0),MATCH(J$1,Saturations!$G$1:$U$1,0))*INDEX('Control Totals'!$E$2:$E$76,MATCH($C13&amp;"_"&amp;J$1,'Control Totals'!$B$2:$B$76,0))</f>
        <v>3697024.715962104</v>
      </c>
      <c r="K13" s="68">
        <f>INDEX(UECs!$G$2:$U$136,MATCH($B13,UECs!$B$2:$B$136,0),MATCH(K$1,UECs!$G$1:$U$1,0))*INDEX(Saturations!$G$2:$U$136,MATCH($B13,Saturations!$B$2:$B$136,0),MATCH(K$1,Saturations!$G$1:$U$1,0))*INDEX('Control Totals'!$E$2:$E$76,MATCH($C13&amp;"_"&amp;K$1,'Control Totals'!$B$2:$B$76,0))</f>
        <v>7550398.8022075882</v>
      </c>
      <c r="L13" s="68">
        <f>INDEX(UECs!$G$2:$U$136,MATCH($B13,UECs!$B$2:$B$136,0),MATCH(L$1,UECs!$G$1:$U$1,0))*INDEX(Saturations!$G$2:$U$136,MATCH($B13,Saturations!$B$2:$B$136,0),MATCH(L$1,Saturations!$G$1:$U$1,0))*INDEX('Control Totals'!$E$2:$E$76,MATCH($C13&amp;"_"&amp;L$1,'Control Totals'!$B$2:$B$76,0))</f>
        <v>660.29535799186101</v>
      </c>
      <c r="M13" s="68">
        <f>INDEX(UECs!$G$2:$U$136,MATCH($B13,UECs!$B$2:$B$136,0),MATCH(M$1,UECs!$G$1:$U$1,0))*INDEX(Saturations!$G$2:$U$136,MATCH($B13,Saturations!$B$2:$B$136,0),MATCH(M$1,Saturations!$G$1:$U$1,0))*INDEX('Control Totals'!$E$2:$E$76,MATCH($C13&amp;"_"&amp;M$1,'Control Totals'!$B$2:$B$76,0))</f>
        <v>8746.4582776583447</v>
      </c>
      <c r="N13" s="68">
        <f>INDEX(UECs!$G$2:$U$136,MATCH($B13,UECs!$B$2:$B$136,0),MATCH(N$1,UECs!$G$1:$U$1,0))*INDEX(Saturations!$G$2:$U$136,MATCH($B13,Saturations!$B$2:$B$136,0),MATCH(N$1,Saturations!$G$1:$U$1,0))*INDEX('Control Totals'!$E$2:$E$76,MATCH($C13&amp;"_"&amp;N$1,'Control Totals'!$B$2:$B$76,0))</f>
        <v>309253.04227064789</v>
      </c>
      <c r="O13" s="68">
        <f>INDEX(UECs!$G$2:$U$136,MATCH($B13,UECs!$B$2:$B$136,0),MATCH(O$1,UECs!$G$1:$U$1,0))*INDEX(Saturations!$G$2:$U$136,MATCH($B13,Saturations!$B$2:$B$136,0),MATCH(O$1,Saturations!$G$1:$U$1,0))*INDEX('Control Totals'!$E$2:$E$76,MATCH($C13&amp;"_"&amp;O$1,'Control Totals'!$B$2:$B$76,0))</f>
        <v>348419.90880588943</v>
      </c>
      <c r="P13" s="68">
        <f>INDEX(UECs!$G$2:$U$136,MATCH($B13,UECs!$B$2:$B$136,0),MATCH(P$1,UECs!$G$1:$U$1,0))*INDEX(Saturations!$G$2:$U$136,MATCH($B13,Saturations!$B$2:$B$136,0),MATCH(P$1,Saturations!$G$1:$U$1,0))*INDEX('Control Totals'!$E$2:$E$76,MATCH($C13&amp;"_"&amp;P$1,'Control Totals'!$B$2:$B$76,0))</f>
        <v>239789.25281594647</v>
      </c>
      <c r="Q13" s="68">
        <f>INDEX(UECs!$G$2:$U$136,MATCH($B13,UECs!$B$2:$B$136,0),MATCH(Q$1,UECs!$G$1:$U$1,0))*INDEX(Saturations!$G$2:$U$136,MATCH($B13,Saturations!$B$2:$B$136,0),MATCH(Q$1,Saturations!$G$1:$U$1,0))*INDEX('Control Totals'!$E$2:$E$76,MATCH($C13&amp;"_"&amp;Q$1,'Control Totals'!$B$2:$B$76,0))</f>
        <v>7954.9736281177402</v>
      </c>
      <c r="R13" s="68">
        <f>INDEX(UECs!$G$2:$U$136,MATCH($B13,UECs!$B$2:$B$136,0),MATCH(R$1,UECs!$G$1:$U$1,0))*INDEX(Saturations!$G$2:$U$136,MATCH($B13,Saturations!$B$2:$B$136,0),MATCH(R$1,Saturations!$G$1:$U$1,0))*INDEX('Control Totals'!$E$2:$E$76,MATCH($C13&amp;"_"&amp;R$1,'Control Totals'!$B$2:$B$76,0))</f>
        <v>58214.020995571736</v>
      </c>
      <c r="S13" s="68">
        <f>INDEX(UECs!$G$2:$U$136,MATCH($B13,UECs!$B$2:$B$136,0),MATCH(S$1,UECs!$G$1:$U$1,0))*INDEX(Saturations!$G$2:$U$136,MATCH($B13,Saturations!$B$2:$B$136,0),MATCH(S$1,Saturations!$G$1:$U$1,0))*INDEX('Control Totals'!$E$2:$E$76,MATCH($C13&amp;"_"&amp;S$1,'Control Totals'!$B$2:$B$76,0))</f>
        <v>546150.44889232283</v>
      </c>
      <c r="T13" s="68">
        <f>INDEX(UECs!$G$2:$U$136,MATCH($B13,UECs!$B$2:$B$136,0),MATCH(T$1,UECs!$G$1:$U$1,0))*INDEX(Saturations!$G$2:$U$136,MATCH($B13,Saturations!$B$2:$B$136,0),MATCH(T$1,Saturations!$G$1:$U$1,0))*INDEX('Control Totals'!$E$2:$E$76,MATCH($C13&amp;"_"&amp;T$1,'Control Totals'!$B$2:$B$76,0))</f>
        <v>144015.37824254564</v>
      </c>
      <c r="U13" s="68">
        <f>INDEX(UECs!$G$2:$U$136,MATCH($B13,UECs!$B$2:$B$136,0),MATCH(U$1,UECs!$G$1:$U$1,0))*INDEX(Saturations!$G$2:$U$136,MATCH($B13,Saturations!$B$2:$B$136,0),MATCH(U$1,Saturations!$G$1:$U$1,0))*INDEX('Control Totals'!$E$2:$E$76,MATCH($C13&amp;"_"&amp;U$1,'Control Totals'!$B$2:$B$76,0))</f>
        <v>504252.91972966411</v>
      </c>
      <c r="V13" s="68">
        <f>INDEX(UECs!$G$2:$U$136,MATCH($B13,UECs!$B$2:$B$136,0),MATCH(V$1,UECs!$G$1:$U$1,0))*INDEX(Saturations!$G$2:$U$136,MATCH($B13,Saturations!$B$2:$B$136,0),MATCH(V$1,Saturations!$G$1:$U$1,0))*INDEX('Control Totals'!$E$2:$E$76,MATCH($C13&amp;"_"&amp;V$1,'Control Totals'!$B$2:$B$76,0))</f>
        <v>3149254.1615389963</v>
      </c>
    </row>
    <row r="14" spans="1:22" ht="14.4" x14ac:dyDescent="0.3">
      <c r="A14" t="str">
        <f t="shared" si="0"/>
        <v>WAInterior LightingLinear Lighting</v>
      </c>
      <c r="B14" s="64" t="str">
        <f t="shared" si="1"/>
        <v>WA_Interior Lighting_Electric_Linear Lighting</v>
      </c>
      <c r="C14" s="65" t="s">
        <v>24</v>
      </c>
      <c r="D14" s="65" t="s">
        <v>85</v>
      </c>
      <c r="E14" s="65" t="s">
        <v>118</v>
      </c>
      <c r="F14" s="65" t="s">
        <v>88</v>
      </c>
      <c r="G14" s="65" t="s">
        <v>1</v>
      </c>
      <c r="H14" s="68">
        <f>INDEX(UECs!$G$2:$U$136,MATCH($B14,UECs!$B$2:$B$136,0),MATCH(H$1,UECs!$G$1:$U$1,0))*INDEX(Saturations!$G$2:$U$136,MATCH($B14,Saturations!$B$2:$B$136,0),MATCH(H$1,Saturations!$G$1:$U$1,0))*INDEX('Control Totals'!$E$2:$E$76,MATCH($C14&amp;"_"&amp;H$1,'Control Totals'!$B$2:$B$76,0))</f>
        <v>1713469.2517405658</v>
      </c>
      <c r="I14" s="68">
        <f>INDEX(UECs!$G$2:$U$136,MATCH($B14,UECs!$B$2:$B$136,0),MATCH(I$1,UECs!$G$1:$U$1,0))*INDEX(Saturations!$G$2:$U$136,MATCH($B14,Saturations!$B$2:$B$136,0),MATCH(I$1,Saturations!$G$1:$U$1,0))*INDEX('Control Totals'!$E$2:$E$76,MATCH($C14&amp;"_"&amp;I$1,'Control Totals'!$B$2:$B$76,0))</f>
        <v>58926.410573971596</v>
      </c>
      <c r="J14" s="68">
        <f>INDEX(UECs!$G$2:$U$136,MATCH($B14,UECs!$B$2:$B$136,0),MATCH(J$1,UECs!$G$1:$U$1,0))*INDEX(Saturations!$G$2:$U$136,MATCH($B14,Saturations!$B$2:$B$136,0),MATCH(J$1,Saturations!$G$1:$U$1,0))*INDEX('Control Totals'!$E$2:$E$76,MATCH($C14&amp;"_"&amp;J$1,'Control Totals'!$B$2:$B$76,0))</f>
        <v>1996862.1237181004</v>
      </c>
      <c r="K14" s="68">
        <f>INDEX(UECs!$G$2:$U$136,MATCH($B14,UECs!$B$2:$B$136,0),MATCH(K$1,UECs!$G$1:$U$1,0))*INDEX(Saturations!$G$2:$U$136,MATCH($B14,Saturations!$B$2:$B$136,0),MATCH(K$1,Saturations!$G$1:$U$1,0))*INDEX('Control Totals'!$E$2:$E$76,MATCH($C14&amp;"_"&amp;K$1,'Control Totals'!$B$2:$B$76,0))</f>
        <v>4078172.7322510527</v>
      </c>
      <c r="L14" s="68">
        <f>INDEX(UECs!$G$2:$U$136,MATCH($B14,UECs!$B$2:$B$136,0),MATCH(L$1,UECs!$G$1:$U$1,0))*INDEX(Saturations!$G$2:$U$136,MATCH($B14,Saturations!$B$2:$B$136,0),MATCH(L$1,Saturations!$G$1:$U$1,0))*INDEX('Control Totals'!$E$2:$E$76,MATCH($C14&amp;"_"&amp;L$1,'Control Totals'!$B$2:$B$76,0))</f>
        <v>356.64321776050207</v>
      </c>
      <c r="M14" s="68">
        <f>INDEX(UECs!$G$2:$U$136,MATCH($B14,UECs!$B$2:$B$136,0),MATCH(M$1,UECs!$G$1:$U$1,0))*INDEX(Saturations!$G$2:$U$136,MATCH($B14,Saturations!$B$2:$B$136,0),MATCH(M$1,Saturations!$G$1:$U$1,0))*INDEX('Control Totals'!$E$2:$E$76,MATCH($C14&amp;"_"&amp;M$1,'Control Totals'!$B$2:$B$76,0))</f>
        <v>4724.19650751278</v>
      </c>
      <c r="N14" s="68">
        <f>INDEX(UECs!$G$2:$U$136,MATCH($B14,UECs!$B$2:$B$136,0),MATCH(N$1,UECs!$G$1:$U$1,0))*INDEX(Saturations!$G$2:$U$136,MATCH($B14,Saturations!$B$2:$B$136,0),MATCH(N$1,Saturations!$G$1:$U$1,0))*INDEX('Control Totals'!$E$2:$E$76,MATCH($C14&amp;"_"&amp;N$1,'Control Totals'!$B$2:$B$76,0))</f>
        <v>167035.85564051161</v>
      </c>
      <c r="O14" s="68">
        <f>INDEX(UECs!$G$2:$U$136,MATCH($B14,UECs!$B$2:$B$136,0),MATCH(O$1,UECs!$G$1:$U$1,0))*INDEX(Saturations!$G$2:$U$136,MATCH($B14,Saturations!$B$2:$B$136,0),MATCH(O$1,Saturations!$G$1:$U$1,0))*INDEX('Control Totals'!$E$2:$E$76,MATCH($C14&amp;"_"&amp;O$1,'Control Totals'!$B$2:$B$76,0))</f>
        <v>188190.92986851613</v>
      </c>
      <c r="P14" s="68">
        <f>INDEX(UECs!$G$2:$U$136,MATCH($B14,UECs!$B$2:$B$136,0),MATCH(P$1,UECs!$G$1:$U$1,0))*INDEX(Saturations!$G$2:$U$136,MATCH($B14,Saturations!$B$2:$B$136,0),MATCH(P$1,Saturations!$G$1:$U$1,0))*INDEX('Control Totals'!$E$2:$E$76,MATCH($C14&amp;"_"&amp;P$1,'Control Totals'!$B$2:$B$76,0))</f>
        <v>129516.6014323545</v>
      </c>
      <c r="Q14" s="68">
        <f>INDEX(UECs!$G$2:$U$136,MATCH($B14,UECs!$B$2:$B$136,0),MATCH(Q$1,UECs!$G$1:$U$1,0))*INDEX(Saturations!$G$2:$U$136,MATCH($B14,Saturations!$B$2:$B$136,0),MATCH(Q$1,Saturations!$G$1:$U$1,0))*INDEX('Control Totals'!$E$2:$E$76,MATCH($C14&amp;"_"&amp;Q$1,'Control Totals'!$B$2:$B$76,0))</f>
        <v>4296.6944377137625</v>
      </c>
      <c r="R14" s="68">
        <f>INDEX(UECs!$G$2:$U$136,MATCH($B14,UECs!$B$2:$B$136,0),MATCH(R$1,UECs!$G$1:$U$1,0))*INDEX(Saturations!$G$2:$U$136,MATCH($B14,Saturations!$B$2:$B$136,0),MATCH(R$1,Saturations!$G$1:$U$1,0))*INDEX('Control Totals'!$E$2:$E$76,MATCH($C14&amp;"_"&amp;R$1,'Control Totals'!$B$2:$B$76,0))</f>
        <v>31442.952786734633</v>
      </c>
      <c r="S14" s="68">
        <f>INDEX(UECs!$G$2:$U$136,MATCH($B14,UECs!$B$2:$B$136,0),MATCH(S$1,UECs!$G$1:$U$1,0))*INDEX(Saturations!$G$2:$U$136,MATCH($B14,Saturations!$B$2:$B$136,0),MATCH(S$1,Saturations!$G$1:$U$1,0))*INDEX('Control Totals'!$E$2:$E$76,MATCH($C14&amp;"_"&amp;S$1,'Control Totals'!$B$2:$B$76,0))</f>
        <v>294990.49344627006</v>
      </c>
      <c r="T14" s="68">
        <f>INDEX(UECs!$G$2:$U$136,MATCH($B14,UECs!$B$2:$B$136,0),MATCH(T$1,UECs!$G$1:$U$1,0))*INDEX(Saturations!$G$2:$U$136,MATCH($B14,Saturations!$B$2:$B$136,0),MATCH(T$1,Saturations!$G$1:$U$1,0))*INDEX('Control Totals'!$E$2:$E$76,MATCH($C14&amp;"_"&amp;T$1,'Control Totals'!$B$2:$B$76,0))</f>
        <v>77786.56518141141</v>
      </c>
      <c r="U14" s="68">
        <f>INDEX(UECs!$G$2:$U$136,MATCH($B14,UECs!$B$2:$B$136,0),MATCH(U$1,UECs!$G$1:$U$1,0))*INDEX(Saturations!$G$2:$U$136,MATCH($B14,Saturations!$B$2:$B$136,0),MATCH(U$1,Saturations!$G$1:$U$1,0))*INDEX('Control Totals'!$E$2:$E$76,MATCH($C14&amp;"_"&amp;U$1,'Control Totals'!$B$2:$B$76,0))</f>
        <v>272360.51515560149</v>
      </c>
      <c r="V14" s="68">
        <f>INDEX(UECs!$G$2:$U$136,MATCH($B14,UECs!$B$2:$B$136,0),MATCH(V$1,UECs!$G$1:$U$1,0))*INDEX(Saturations!$G$2:$U$136,MATCH($B14,Saturations!$B$2:$B$136,0),MATCH(V$1,Saturations!$G$1:$U$1,0))*INDEX('Control Totals'!$E$2:$E$76,MATCH($C14&amp;"_"&amp;V$1,'Control Totals'!$B$2:$B$76,0))</f>
        <v>1700996.5678582948</v>
      </c>
    </row>
    <row r="15" spans="1:22" ht="14.4" x14ac:dyDescent="0.3">
      <c r="A15" t="str">
        <f t="shared" si="0"/>
        <v>WAExterior LightingGeneral Service Lighting</v>
      </c>
      <c r="B15" s="64" t="str">
        <f t="shared" si="1"/>
        <v>WA_Exterior Lighting_Electric_General Service Lighting</v>
      </c>
      <c r="C15" s="65" t="s">
        <v>24</v>
      </c>
      <c r="D15" s="65" t="s">
        <v>89</v>
      </c>
      <c r="E15" s="65" t="s">
        <v>118</v>
      </c>
      <c r="F15" s="65" t="s">
        <v>86</v>
      </c>
      <c r="G15" s="65" t="s">
        <v>1</v>
      </c>
      <c r="H15" s="68">
        <f>INDEX(UECs!$G$2:$U$136,MATCH($B15,UECs!$B$2:$B$136,0),MATCH(H$1,UECs!$G$1:$U$1,0))*INDEX(Saturations!$G$2:$U$136,MATCH($B15,Saturations!$B$2:$B$136,0),MATCH(H$1,Saturations!$G$1:$U$1,0))*INDEX('Control Totals'!$E$2:$E$76,MATCH($C15&amp;"_"&amp;H$1,'Control Totals'!$B$2:$B$76,0))</f>
        <v>554460.44145283045</v>
      </c>
      <c r="I15" s="68">
        <f>INDEX(UECs!$G$2:$U$136,MATCH($B15,UECs!$B$2:$B$136,0),MATCH(I$1,UECs!$G$1:$U$1,0))*INDEX(Saturations!$G$2:$U$136,MATCH($B15,Saturations!$B$2:$B$136,0),MATCH(I$1,Saturations!$G$1:$U$1,0))*INDEX('Control Totals'!$E$2:$E$76,MATCH($C15&amp;"_"&amp;I$1,'Control Totals'!$B$2:$B$76,0))</f>
        <v>19067.960272345699</v>
      </c>
      <c r="J15" s="68">
        <f>INDEX(UECs!$G$2:$U$136,MATCH($B15,UECs!$B$2:$B$136,0),MATCH(J$1,UECs!$G$1:$U$1,0))*INDEX(Saturations!$G$2:$U$136,MATCH($B15,Saturations!$B$2:$B$136,0),MATCH(J$1,Saturations!$G$1:$U$1,0))*INDEX('Control Totals'!$E$2:$E$76,MATCH($C15&amp;"_"&amp;J$1,'Control Totals'!$B$2:$B$76,0))</f>
        <v>646163.36331246339</v>
      </c>
      <c r="K15" s="68">
        <f>INDEX(UECs!$G$2:$U$136,MATCH($B15,UECs!$B$2:$B$136,0),MATCH(K$1,UECs!$G$1:$U$1,0))*INDEX(Saturations!$G$2:$U$136,MATCH($B15,Saturations!$B$2:$B$136,0),MATCH(K$1,Saturations!$G$1:$U$1,0))*INDEX('Control Totals'!$E$2:$E$76,MATCH($C15&amp;"_"&amp;K$1,'Control Totals'!$B$2:$B$76,0))</f>
        <v>1319653.3589078828</v>
      </c>
      <c r="L15" s="68">
        <f>INDEX(UECs!$G$2:$U$136,MATCH($B15,UECs!$B$2:$B$136,0),MATCH(L$1,UECs!$G$1:$U$1,0))*INDEX(Saturations!$G$2:$U$136,MATCH($B15,Saturations!$B$2:$B$136,0),MATCH(L$1,Saturations!$G$1:$U$1,0))*INDEX('Control Totals'!$E$2:$E$76,MATCH($C15&amp;"_"&amp;L$1,'Control Totals'!$B$2:$B$76,0))</f>
        <v>115.40595535039465</v>
      </c>
      <c r="M15" s="68">
        <f>INDEX(UECs!$G$2:$U$136,MATCH($B15,UECs!$B$2:$B$136,0),MATCH(M$1,UECs!$G$1:$U$1,0))*INDEX(Saturations!$G$2:$U$136,MATCH($B15,Saturations!$B$2:$B$136,0),MATCH(M$1,Saturations!$G$1:$U$1,0))*INDEX('Control Totals'!$E$2:$E$76,MATCH($C15&amp;"_"&amp;M$1,'Control Totals'!$B$2:$B$76,0))</f>
        <v>1528.6997875244347</v>
      </c>
      <c r="N15" s="68">
        <f>INDEX(UECs!$G$2:$U$136,MATCH($B15,UECs!$B$2:$B$136,0),MATCH(N$1,UECs!$G$1:$U$1,0))*INDEX(Saturations!$G$2:$U$136,MATCH($B15,Saturations!$B$2:$B$136,0),MATCH(N$1,Saturations!$G$1:$U$1,0))*INDEX('Control Totals'!$E$2:$E$76,MATCH($C15&amp;"_"&amp;N$1,'Control Totals'!$B$2:$B$76,0))</f>
        <v>54051.027856385481</v>
      </c>
      <c r="O15" s="68">
        <f>INDEX(UECs!$G$2:$U$136,MATCH($B15,UECs!$B$2:$B$136,0),MATCH(O$1,UECs!$G$1:$U$1,0))*INDEX(Saturations!$G$2:$U$136,MATCH($B15,Saturations!$B$2:$B$136,0),MATCH(O$1,Saturations!$G$1:$U$1,0))*INDEX('Control Totals'!$E$2:$E$76,MATCH($C15&amp;"_"&amp;O$1,'Control Totals'!$B$2:$B$76,0))</f>
        <v>60896.585069339053</v>
      </c>
      <c r="P15" s="68">
        <f>INDEX(UECs!$G$2:$U$136,MATCH($B15,UECs!$B$2:$B$136,0),MATCH(P$1,UECs!$G$1:$U$1,0))*INDEX(Saturations!$G$2:$U$136,MATCH($B15,Saturations!$B$2:$B$136,0),MATCH(P$1,Saturations!$G$1:$U$1,0))*INDEX('Control Totals'!$E$2:$E$76,MATCH($C15&amp;"_"&amp;P$1,'Control Totals'!$B$2:$B$76,0))</f>
        <v>41910.195898004058</v>
      </c>
      <c r="Q15" s="68">
        <f>INDEX(UECs!$G$2:$U$136,MATCH($B15,UECs!$B$2:$B$136,0),MATCH(Q$1,UECs!$G$1:$U$1,0))*INDEX(Saturations!$G$2:$U$136,MATCH($B15,Saturations!$B$2:$B$136,0),MATCH(Q$1,Saturations!$G$1:$U$1,0))*INDEX('Control Totals'!$E$2:$E$76,MATCH($C15&amp;"_"&amp;Q$1,'Control Totals'!$B$2:$B$76,0))</f>
        <v>1390.3646606454547</v>
      </c>
      <c r="R15" s="68">
        <f>INDEX(UECs!$G$2:$U$136,MATCH($B15,UECs!$B$2:$B$136,0),MATCH(R$1,UECs!$G$1:$U$1,0))*INDEX(Saturations!$G$2:$U$136,MATCH($B15,Saturations!$B$2:$B$136,0),MATCH(R$1,Saturations!$G$1:$U$1,0))*INDEX('Control Totals'!$E$2:$E$76,MATCH($C15&amp;"_"&amp;R$1,'Control Totals'!$B$2:$B$76,0))</f>
        <v>10174.605389039702</v>
      </c>
      <c r="S15" s="68">
        <f>INDEX(UECs!$G$2:$U$136,MATCH($B15,UECs!$B$2:$B$136,0),MATCH(S$1,UECs!$G$1:$U$1,0))*INDEX(Saturations!$G$2:$U$136,MATCH($B15,Saturations!$B$2:$B$136,0),MATCH(S$1,Saturations!$G$1:$U$1,0))*INDEX('Control Totals'!$E$2:$E$76,MATCH($C15&amp;"_"&amp;S$1,'Control Totals'!$B$2:$B$76,0))</f>
        <v>95455.788923238637</v>
      </c>
      <c r="T15" s="68">
        <f>INDEX(UECs!$G$2:$U$136,MATCH($B15,UECs!$B$2:$B$136,0),MATCH(T$1,UECs!$G$1:$U$1,0))*INDEX(Saturations!$G$2:$U$136,MATCH($B15,Saturations!$B$2:$B$136,0),MATCH(T$1,Saturations!$G$1:$U$1,0))*INDEX('Control Totals'!$E$2:$E$76,MATCH($C15&amp;"_"&amp;T$1,'Control Totals'!$B$2:$B$76,0))</f>
        <v>25170.905883355135</v>
      </c>
      <c r="U15" s="68">
        <f>INDEX(UECs!$G$2:$U$136,MATCH($B15,UECs!$B$2:$B$136,0),MATCH(U$1,UECs!$G$1:$U$1,0))*INDEX(Saturations!$G$2:$U$136,MATCH($B15,Saturations!$B$2:$B$136,0),MATCH(U$1,Saturations!$G$1:$U$1,0))*INDEX('Control Totals'!$E$2:$E$76,MATCH($C15&amp;"_"&amp;U$1,'Control Totals'!$B$2:$B$76,0))</f>
        <v>88132.968428872497</v>
      </c>
      <c r="V15" s="68">
        <f>INDEX(UECs!$G$2:$U$136,MATCH($B15,UECs!$B$2:$B$136,0),MATCH(V$1,UECs!$G$1:$U$1,0))*INDEX(Saturations!$G$2:$U$136,MATCH($B15,Saturations!$B$2:$B$136,0),MATCH(V$1,Saturations!$G$1:$U$1,0))*INDEX('Control Totals'!$E$2:$E$76,MATCH($C15&amp;"_"&amp;V$1,'Control Totals'!$B$2:$B$76,0))</f>
        <v>550424.4134911726</v>
      </c>
    </row>
    <row r="16" spans="1:22" ht="14.4" x14ac:dyDescent="0.3">
      <c r="A16" t="str">
        <f t="shared" si="0"/>
        <v>WAExterior LightingArea Lighting</v>
      </c>
      <c r="B16" s="64" t="str">
        <f t="shared" si="1"/>
        <v>WA_Exterior Lighting_Electric_Area Lighting</v>
      </c>
      <c r="C16" s="65" t="s">
        <v>24</v>
      </c>
      <c r="D16" s="65" t="s">
        <v>89</v>
      </c>
      <c r="E16" s="65" t="s">
        <v>118</v>
      </c>
      <c r="F16" s="65" t="s">
        <v>90</v>
      </c>
      <c r="G16" s="65" t="s">
        <v>1</v>
      </c>
      <c r="H16" s="68">
        <f>INDEX(UECs!$G$2:$U$136,MATCH($B16,UECs!$B$2:$B$136,0),MATCH(H$1,UECs!$G$1:$U$1,0))*INDEX(Saturations!$G$2:$U$136,MATCH($B16,Saturations!$B$2:$B$136,0),MATCH(H$1,Saturations!$G$1:$U$1,0))*INDEX('Control Totals'!$E$2:$E$76,MATCH($C16&amp;"_"&amp;H$1,'Control Totals'!$B$2:$B$76,0))</f>
        <v>1296618.3840720656</v>
      </c>
      <c r="I16" s="68">
        <f>INDEX(UECs!$G$2:$U$136,MATCH($B16,UECs!$B$2:$B$136,0),MATCH(I$1,UECs!$G$1:$U$1,0))*INDEX(Saturations!$G$2:$U$136,MATCH($B16,Saturations!$B$2:$B$136,0),MATCH(I$1,Saturations!$G$1:$U$1,0))*INDEX('Control Totals'!$E$2:$E$76,MATCH($C16&amp;"_"&amp;I$1,'Control Totals'!$B$2:$B$76,0))</f>
        <v>44590.859847631815</v>
      </c>
      <c r="J16" s="68">
        <f>INDEX(UECs!$G$2:$U$136,MATCH($B16,UECs!$B$2:$B$136,0),MATCH(J$1,UECs!$G$1:$U$1,0))*INDEX(Saturations!$G$2:$U$136,MATCH($B16,Saturations!$B$2:$B$136,0),MATCH(J$1,Saturations!$G$1:$U$1,0))*INDEX('Control Totals'!$E$2:$E$76,MATCH($C16&amp;"_"&amp;J$1,'Control Totals'!$B$2:$B$76,0))</f>
        <v>1511067.7576734824</v>
      </c>
      <c r="K16" s="68">
        <f>INDEX(UECs!$G$2:$U$136,MATCH($B16,UECs!$B$2:$B$136,0),MATCH(K$1,UECs!$G$1:$U$1,0))*INDEX(Saturations!$G$2:$U$136,MATCH($B16,Saturations!$B$2:$B$136,0),MATCH(K$1,Saturations!$G$1:$U$1,0))*INDEX('Control Totals'!$E$2:$E$76,MATCH($C16&amp;"_"&amp;K$1,'Control Totals'!$B$2:$B$76,0))</f>
        <v>3086039.4679896738</v>
      </c>
      <c r="L16" s="68">
        <f>INDEX(UECs!$G$2:$U$136,MATCH($B16,UECs!$B$2:$B$136,0),MATCH(L$1,UECs!$G$1:$U$1,0))*INDEX(Saturations!$G$2:$U$136,MATCH($B16,Saturations!$B$2:$B$136,0),MATCH(L$1,Saturations!$G$1:$U$1,0))*INDEX('Control Totals'!$E$2:$E$76,MATCH($C16&amp;"_"&amp;L$1,'Control Totals'!$B$2:$B$76,0))</f>
        <v>269.87945785028882</v>
      </c>
      <c r="M16" s="68">
        <f>INDEX(UECs!$G$2:$U$136,MATCH($B16,UECs!$B$2:$B$136,0),MATCH(M$1,UECs!$G$1:$U$1,0))*INDEX(Saturations!$G$2:$U$136,MATCH($B16,Saturations!$B$2:$B$136,0),MATCH(M$1,Saturations!$G$1:$U$1,0))*INDEX('Control Totals'!$E$2:$E$76,MATCH($C16&amp;"_"&amp;M$1,'Control Totals'!$B$2:$B$76,0))</f>
        <v>3574.8993075818366</v>
      </c>
      <c r="N16" s="68">
        <f>INDEX(UECs!$G$2:$U$136,MATCH($B16,UECs!$B$2:$B$136,0),MATCH(N$1,UECs!$G$1:$U$1,0))*INDEX(Saturations!$G$2:$U$136,MATCH($B16,Saturations!$B$2:$B$136,0),MATCH(N$1,Saturations!$G$1:$U$1,0))*INDEX('Control Totals'!$E$2:$E$76,MATCH($C16&amp;"_"&amp;N$1,'Control Totals'!$B$2:$B$76,0))</f>
        <v>126399.56100915626</v>
      </c>
      <c r="O16" s="68">
        <f>INDEX(UECs!$G$2:$U$136,MATCH($B16,UECs!$B$2:$B$136,0),MATCH(O$1,UECs!$G$1:$U$1,0))*INDEX(Saturations!$G$2:$U$136,MATCH($B16,Saturations!$B$2:$B$136,0),MATCH(O$1,Saturations!$G$1:$U$1,0))*INDEX('Control Totals'!$E$2:$E$76,MATCH($C16&amp;"_"&amp;O$1,'Control Totals'!$B$2:$B$76,0))</f>
        <v>142408.05263080401</v>
      </c>
      <c r="P16" s="68">
        <f>INDEX(UECs!$G$2:$U$136,MATCH($B16,UECs!$B$2:$B$136,0),MATCH(P$1,UECs!$G$1:$U$1,0))*INDEX(Saturations!$G$2:$U$136,MATCH($B16,Saturations!$B$2:$B$136,0),MATCH(P$1,Saturations!$G$1:$U$1,0))*INDEX('Control Totals'!$E$2:$E$76,MATCH($C16&amp;"_"&amp;P$1,'Control Totals'!$B$2:$B$76,0))</f>
        <v>98007.948662712195</v>
      </c>
      <c r="Q16" s="68">
        <f>INDEX(UECs!$G$2:$U$136,MATCH($B16,UECs!$B$2:$B$136,0),MATCH(Q$1,UECs!$G$1:$U$1,0))*INDEX(Saturations!$G$2:$U$136,MATCH($B16,Saturations!$B$2:$B$136,0),MATCH(Q$1,Saturations!$G$1:$U$1,0))*INDEX('Control Totals'!$E$2:$E$76,MATCH($C16&amp;"_"&amp;Q$1,'Control Totals'!$B$2:$B$76,0))</f>
        <v>3251.3994593253283</v>
      </c>
      <c r="R16" s="68">
        <f>INDEX(UECs!$G$2:$U$136,MATCH($B16,UECs!$B$2:$B$136,0),MATCH(R$1,UECs!$G$1:$U$1,0))*INDEX(Saturations!$G$2:$U$136,MATCH($B16,Saturations!$B$2:$B$136,0),MATCH(R$1,Saturations!$G$1:$U$1,0))*INDEX('Control Totals'!$E$2:$E$76,MATCH($C16&amp;"_"&amp;R$1,'Control Totals'!$B$2:$B$76,0))</f>
        <v>23793.546683943048</v>
      </c>
      <c r="S16" s="68">
        <f>INDEX(UECs!$G$2:$U$136,MATCH($B16,UECs!$B$2:$B$136,0),MATCH(S$1,UECs!$G$1:$U$1,0))*INDEX(Saturations!$G$2:$U$136,MATCH($B16,Saturations!$B$2:$B$136,0),MATCH(S$1,Saturations!$G$1:$U$1,0))*INDEX('Control Totals'!$E$2:$E$76,MATCH($C16&amp;"_"&amp;S$1,'Control Totals'!$B$2:$B$76,0))</f>
        <v>223225.53879527465</v>
      </c>
      <c r="T16" s="68">
        <f>INDEX(UECs!$G$2:$U$136,MATCH($B16,UECs!$B$2:$B$136,0),MATCH(T$1,UECs!$G$1:$U$1,0))*INDEX(Saturations!$G$2:$U$136,MATCH($B16,Saturations!$B$2:$B$136,0),MATCH(T$1,Saturations!$G$1:$U$1,0))*INDEX('Control Totals'!$E$2:$E$76,MATCH($C16&amp;"_"&amp;T$1,'Control Totals'!$B$2:$B$76,0))</f>
        <v>58862.737306539697</v>
      </c>
      <c r="U16" s="68">
        <f>INDEX(UECs!$G$2:$U$136,MATCH($B16,UECs!$B$2:$B$136,0),MATCH(U$1,UECs!$G$1:$U$1,0))*INDEX(Saturations!$G$2:$U$136,MATCH($B16,Saturations!$B$2:$B$136,0),MATCH(U$1,Saturations!$G$1:$U$1,0))*INDEX('Control Totals'!$E$2:$E$76,MATCH($C16&amp;"_"&amp;U$1,'Control Totals'!$B$2:$B$76,0))</f>
        <v>206100.9561084093</v>
      </c>
      <c r="V16" s="68">
        <f>INDEX(UECs!$G$2:$U$136,MATCH($B16,UECs!$B$2:$B$136,0),MATCH(V$1,UECs!$G$1:$U$1,0))*INDEX(Saturations!$G$2:$U$136,MATCH($B16,Saturations!$B$2:$B$136,0),MATCH(V$1,Saturations!$G$1:$U$1,0))*INDEX('Control Totals'!$E$2:$E$76,MATCH($C16&amp;"_"&amp;V$1,'Control Totals'!$B$2:$B$76,0))</f>
        <v>1287180.0406620256</v>
      </c>
    </row>
    <row r="17" spans="1:22" ht="14.4" x14ac:dyDescent="0.3">
      <c r="A17" t="str">
        <f t="shared" si="0"/>
        <v>WAExterior LightingLinear Lighting</v>
      </c>
      <c r="B17" s="64" t="str">
        <f t="shared" si="1"/>
        <v>WA_Exterior Lighting_Electric_Linear Lighting</v>
      </c>
      <c r="C17" s="65" t="s">
        <v>24</v>
      </c>
      <c r="D17" s="65" t="s">
        <v>89</v>
      </c>
      <c r="E17" s="65" t="s">
        <v>118</v>
      </c>
      <c r="F17" s="65" t="s">
        <v>88</v>
      </c>
      <c r="G17" s="65" t="s">
        <v>1</v>
      </c>
      <c r="H17" s="68">
        <f>INDEX(UECs!$G$2:$U$136,MATCH($B17,UECs!$B$2:$B$136,0),MATCH(H$1,UECs!$G$1:$U$1,0))*INDEX(Saturations!$G$2:$U$136,MATCH($B17,Saturations!$B$2:$B$136,0),MATCH(H$1,Saturations!$G$1:$U$1,0))*INDEX('Control Totals'!$E$2:$E$76,MATCH($C17&amp;"_"&amp;H$1,'Control Totals'!$B$2:$B$76,0))</f>
        <v>1360733.2325823014</v>
      </c>
      <c r="I17" s="68">
        <f>INDEX(UECs!$G$2:$U$136,MATCH($B17,UECs!$B$2:$B$136,0),MATCH(I$1,UECs!$G$1:$U$1,0))*INDEX(Saturations!$G$2:$U$136,MATCH($B17,Saturations!$B$2:$B$136,0),MATCH(I$1,Saturations!$G$1:$U$1,0))*INDEX('Control Totals'!$E$2:$E$76,MATCH($C17&amp;"_"&amp;I$1,'Control Totals'!$B$2:$B$76,0))</f>
        <v>46795.777084030618</v>
      </c>
      <c r="J17" s="68">
        <f>INDEX(UECs!$G$2:$U$136,MATCH($B17,UECs!$B$2:$B$136,0),MATCH(J$1,UECs!$G$1:$U$1,0))*INDEX(Saturations!$G$2:$U$136,MATCH($B17,Saturations!$B$2:$B$136,0),MATCH(J$1,Saturations!$G$1:$U$1,0))*INDEX('Control Totals'!$E$2:$E$76,MATCH($C17&amp;"_"&amp;J$1,'Control Totals'!$B$2:$B$76,0))</f>
        <v>1585786.64301558</v>
      </c>
      <c r="K17" s="68">
        <f>INDEX(UECs!$G$2:$U$136,MATCH($B17,UECs!$B$2:$B$136,0),MATCH(K$1,UECs!$G$1:$U$1,0))*INDEX(Saturations!$G$2:$U$136,MATCH($B17,Saturations!$B$2:$B$136,0),MATCH(K$1,Saturations!$G$1:$U$1,0))*INDEX('Control Totals'!$E$2:$E$76,MATCH($C17&amp;"_"&amp;K$1,'Control Totals'!$B$2:$B$76,0))</f>
        <v>3238637.1446980503</v>
      </c>
      <c r="L17" s="68">
        <f>INDEX(UECs!$G$2:$U$136,MATCH($B17,UECs!$B$2:$B$136,0),MATCH(L$1,UECs!$G$1:$U$1,0))*INDEX(Saturations!$G$2:$U$136,MATCH($B17,Saturations!$B$2:$B$136,0),MATCH(L$1,Saturations!$G$1:$U$1,0))*INDEX('Control Totals'!$E$2:$E$76,MATCH($C17&amp;"_"&amp;L$1,'Control Totals'!$B$2:$B$76,0))</f>
        <v>283.22438706666662</v>
      </c>
      <c r="M17" s="68">
        <f>INDEX(UECs!$G$2:$U$136,MATCH($B17,UECs!$B$2:$B$136,0),MATCH(M$1,UECs!$G$1:$U$1,0))*INDEX(Saturations!$G$2:$U$136,MATCH($B17,Saturations!$B$2:$B$136,0),MATCH(M$1,Saturations!$G$1:$U$1,0))*INDEX('Control Totals'!$E$2:$E$76,MATCH($C17&amp;"_"&amp;M$1,'Control Totals'!$B$2:$B$76,0))</f>
        <v>3751.6699984501352</v>
      </c>
      <c r="N17" s="68">
        <f>INDEX(UECs!$G$2:$U$136,MATCH($B17,UECs!$B$2:$B$136,0),MATCH(N$1,UECs!$G$1:$U$1,0))*INDEX(Saturations!$G$2:$U$136,MATCH($B17,Saturations!$B$2:$B$136,0),MATCH(N$1,Saturations!$G$1:$U$1,0))*INDEX('Control Totals'!$E$2:$E$76,MATCH($C17&amp;"_"&amp;N$1,'Control Totals'!$B$2:$B$76,0))</f>
        <v>132649.73361615819</v>
      </c>
      <c r="O17" s="68">
        <f>INDEX(UECs!$G$2:$U$136,MATCH($B17,UECs!$B$2:$B$136,0),MATCH(O$1,UECs!$G$1:$U$1,0))*INDEX(Saturations!$G$2:$U$136,MATCH($B17,Saturations!$B$2:$B$136,0),MATCH(O$1,Saturations!$G$1:$U$1,0))*INDEX('Control Totals'!$E$2:$E$76,MATCH($C17&amp;"_"&amp;O$1,'Control Totals'!$B$2:$B$76,0))</f>
        <v>149449.80896653261</v>
      </c>
      <c r="P17" s="68">
        <f>INDEX(UECs!$G$2:$U$136,MATCH($B17,UECs!$B$2:$B$136,0),MATCH(P$1,UECs!$G$1:$U$1,0))*INDEX(Saturations!$G$2:$U$136,MATCH($B17,Saturations!$B$2:$B$136,0),MATCH(P$1,Saturations!$G$1:$U$1,0))*INDEX('Control Totals'!$E$2:$E$76,MATCH($C17&amp;"_"&amp;P$1,'Control Totals'!$B$2:$B$76,0))</f>
        <v>102854.22020914392</v>
      </c>
      <c r="Q17" s="68">
        <f>INDEX(UECs!$G$2:$U$136,MATCH($B17,UECs!$B$2:$B$136,0),MATCH(Q$1,UECs!$G$1:$U$1,0))*INDEX(Saturations!$G$2:$U$136,MATCH($B17,Saturations!$B$2:$B$136,0),MATCH(Q$1,Saturations!$G$1:$U$1,0))*INDEX('Control Totals'!$E$2:$E$76,MATCH($C17&amp;"_"&amp;Q$1,'Control Totals'!$B$2:$B$76,0))</f>
        <v>3412.1738138630317</v>
      </c>
      <c r="R17" s="68">
        <f>INDEX(UECs!$G$2:$U$136,MATCH($B17,UECs!$B$2:$B$136,0),MATCH(R$1,UECs!$G$1:$U$1,0))*INDEX(Saturations!$G$2:$U$136,MATCH($B17,Saturations!$B$2:$B$136,0),MATCH(R$1,Saturations!$G$1:$U$1,0))*INDEX('Control Totals'!$E$2:$E$76,MATCH($C17&amp;"_"&amp;R$1,'Control Totals'!$B$2:$B$76,0))</f>
        <v>24970.083789927379</v>
      </c>
      <c r="S17" s="68">
        <f>INDEX(UECs!$G$2:$U$136,MATCH($B17,UECs!$B$2:$B$136,0),MATCH(S$1,UECs!$G$1:$U$1,0))*INDEX(Saturations!$G$2:$U$136,MATCH($B17,Saturations!$B$2:$B$136,0),MATCH(S$1,Saturations!$G$1:$U$1,0))*INDEX('Control Totals'!$E$2:$E$76,MATCH($C17&amp;"_"&amp;S$1,'Control Totals'!$B$2:$B$76,0))</f>
        <v>234263.53716031965</v>
      </c>
      <c r="T17" s="68">
        <f>INDEX(UECs!$G$2:$U$136,MATCH($B17,UECs!$B$2:$B$136,0),MATCH(T$1,UECs!$G$1:$U$1,0))*INDEX(Saturations!$G$2:$U$136,MATCH($B17,Saturations!$B$2:$B$136,0),MATCH(T$1,Saturations!$G$1:$U$1,0))*INDEX('Control Totals'!$E$2:$E$76,MATCH($C17&amp;"_"&amp;T$1,'Control Totals'!$B$2:$B$76,0))</f>
        <v>61773.366626366485</v>
      </c>
      <c r="U17" s="68">
        <f>INDEX(UECs!$G$2:$U$136,MATCH($B17,UECs!$B$2:$B$136,0),MATCH(U$1,UECs!$G$1:$U$1,0))*INDEX(Saturations!$G$2:$U$136,MATCH($B17,Saturations!$B$2:$B$136,0),MATCH(U$1,Saturations!$G$1:$U$1,0))*INDEX('Control Totals'!$E$2:$E$76,MATCH($C17&amp;"_"&amp;U$1,'Control Totals'!$B$2:$B$76,0))</f>
        <v>216292.1825641118</v>
      </c>
      <c r="V17" s="68">
        <f>INDEX(UECs!$G$2:$U$136,MATCH($B17,UECs!$B$2:$B$136,0),MATCH(V$1,UECs!$G$1:$U$1,0))*INDEX(Saturations!$G$2:$U$136,MATCH($B17,Saturations!$B$2:$B$136,0),MATCH(V$1,Saturations!$G$1:$U$1,0))*INDEX('Control Totals'!$E$2:$E$76,MATCH($C17&amp;"_"&amp;V$1,'Control Totals'!$B$2:$B$76,0))</f>
        <v>1350828.1844229253</v>
      </c>
    </row>
    <row r="18" spans="1:22" ht="14.4" x14ac:dyDescent="0.3">
      <c r="A18" t="str">
        <f t="shared" si="0"/>
        <v>WAMotorsPumps</v>
      </c>
      <c r="B18" s="64" t="str">
        <f t="shared" si="1"/>
        <v>WA_Motors_Electric_Pumps</v>
      </c>
      <c r="C18" s="65" t="s">
        <v>24</v>
      </c>
      <c r="D18" s="65" t="s">
        <v>93</v>
      </c>
      <c r="E18" s="65" t="s">
        <v>118</v>
      </c>
      <c r="F18" s="65" t="s">
        <v>94</v>
      </c>
      <c r="G18" s="65" t="s">
        <v>2</v>
      </c>
      <c r="H18" s="68">
        <f>INDEX(UECs!$G$2:$U$136,MATCH($B18,UECs!$B$2:$B$136,0),MATCH(H$1,UECs!$G$1:$U$1,0))*INDEX(Saturations!$G$2:$U$136,MATCH($B18,Saturations!$B$2:$B$136,0),MATCH(H$1,Saturations!$G$1:$U$1,0))*INDEX('Control Totals'!$E$2:$E$76,MATCH($C18&amp;"_"&amp;H$1,'Control Totals'!$B$2:$B$76,0))</f>
        <v>1297801.4837142399</v>
      </c>
      <c r="I18" s="68">
        <f>INDEX(UECs!$G$2:$U$136,MATCH($B18,UECs!$B$2:$B$136,0),MATCH(I$1,UECs!$G$1:$U$1,0))*INDEX(Saturations!$G$2:$U$136,MATCH($B18,Saturations!$B$2:$B$136,0),MATCH(I$1,Saturations!$G$1:$U$1,0))*INDEX('Control Totals'!$E$2:$E$76,MATCH($C18&amp;"_"&amp;I$1,'Control Totals'!$B$2:$B$76,0))</f>
        <v>1331567.7211977611</v>
      </c>
      <c r="J18" s="68">
        <f>INDEX(UECs!$G$2:$U$136,MATCH($B18,UECs!$B$2:$B$136,0),MATCH(J$1,UECs!$G$1:$U$1,0))*INDEX(Saturations!$G$2:$U$136,MATCH($B18,Saturations!$B$2:$B$136,0),MATCH(J$1,Saturations!$G$1:$U$1,0))*INDEX('Control Totals'!$E$2:$E$76,MATCH($C18&amp;"_"&amp;J$1,'Control Totals'!$B$2:$B$76,0))</f>
        <v>10828847.19945245</v>
      </c>
      <c r="K18" s="68">
        <f>INDEX(UECs!$G$2:$U$136,MATCH($B18,UECs!$B$2:$B$136,0),MATCH(K$1,UECs!$G$1:$U$1,0))*INDEX(Saturations!$G$2:$U$136,MATCH($B18,Saturations!$B$2:$B$136,0),MATCH(K$1,Saturations!$G$1:$U$1,0))*INDEX('Control Totals'!$E$2:$E$76,MATCH($C18&amp;"_"&amp;K$1,'Control Totals'!$B$2:$B$76,0))</f>
        <v>219009801.76102811</v>
      </c>
      <c r="L18" s="68">
        <f>INDEX(UECs!$G$2:$U$136,MATCH($B18,UECs!$B$2:$B$136,0),MATCH(L$1,UECs!$G$1:$U$1,0))*INDEX(Saturations!$G$2:$U$136,MATCH($B18,Saturations!$B$2:$B$136,0),MATCH(L$1,Saturations!$G$1:$U$1,0))*INDEX('Control Totals'!$E$2:$E$76,MATCH($C18&amp;"_"&amp;L$1,'Control Totals'!$B$2:$B$76,0))</f>
        <v>25717.053489828755</v>
      </c>
      <c r="M18" s="68">
        <f>INDEX(UECs!$G$2:$U$136,MATCH($B18,UECs!$B$2:$B$136,0),MATCH(M$1,UECs!$G$1:$U$1,0))*INDEX(Saturations!$G$2:$U$136,MATCH($B18,Saturations!$B$2:$B$136,0),MATCH(M$1,Saturations!$G$1:$U$1,0))*INDEX('Control Totals'!$E$2:$E$76,MATCH($C18&amp;"_"&amp;M$1,'Control Totals'!$B$2:$B$76,0))</f>
        <v>0</v>
      </c>
      <c r="N18" s="68">
        <f>INDEX(UECs!$G$2:$U$136,MATCH($B18,UECs!$B$2:$B$136,0),MATCH(N$1,UECs!$G$1:$U$1,0))*INDEX(Saturations!$G$2:$U$136,MATCH($B18,Saturations!$B$2:$B$136,0),MATCH(N$1,Saturations!$G$1:$U$1,0))*INDEX('Control Totals'!$E$2:$E$76,MATCH($C18&amp;"_"&amp;N$1,'Control Totals'!$B$2:$B$76,0))</f>
        <v>336131.90375136922</v>
      </c>
      <c r="O18" s="68">
        <f>INDEX(UECs!$G$2:$U$136,MATCH($B18,UECs!$B$2:$B$136,0),MATCH(O$1,UECs!$G$1:$U$1,0))*INDEX(Saturations!$G$2:$U$136,MATCH($B18,Saturations!$B$2:$B$136,0),MATCH(O$1,Saturations!$G$1:$U$1,0))*INDEX('Control Totals'!$E$2:$E$76,MATCH($C18&amp;"_"&amp;O$1,'Control Totals'!$B$2:$B$76,0))</f>
        <v>8331465.4582597492</v>
      </c>
      <c r="P18" s="68">
        <f>INDEX(UECs!$G$2:$U$136,MATCH($B18,UECs!$B$2:$B$136,0),MATCH(P$1,UECs!$G$1:$U$1,0))*INDEX(Saturations!$G$2:$U$136,MATCH($B18,Saturations!$B$2:$B$136,0),MATCH(P$1,Saturations!$G$1:$U$1,0))*INDEX('Control Totals'!$E$2:$E$76,MATCH($C18&amp;"_"&amp;P$1,'Control Totals'!$B$2:$B$76,0))</f>
        <v>11565484.60970724</v>
      </c>
      <c r="Q18" s="68">
        <f>INDEX(UECs!$G$2:$U$136,MATCH($B18,UECs!$B$2:$B$136,0),MATCH(Q$1,UECs!$G$1:$U$1,0))*INDEX(Saturations!$G$2:$U$136,MATCH($B18,Saturations!$B$2:$B$136,0),MATCH(Q$1,Saturations!$G$1:$U$1,0))*INDEX('Control Totals'!$E$2:$E$76,MATCH($C18&amp;"_"&amp;Q$1,'Control Totals'!$B$2:$B$76,0))</f>
        <v>92270.541509262257</v>
      </c>
      <c r="R18" s="68">
        <f>INDEX(UECs!$G$2:$U$136,MATCH($B18,UECs!$B$2:$B$136,0),MATCH(R$1,UECs!$G$1:$U$1,0))*INDEX(Saturations!$G$2:$U$136,MATCH($B18,Saturations!$B$2:$B$136,0),MATCH(R$1,Saturations!$G$1:$U$1,0))*INDEX('Control Totals'!$E$2:$E$76,MATCH($C18&amp;"_"&amp;R$1,'Control Totals'!$B$2:$B$76,0))</f>
        <v>210912.39241702494</v>
      </c>
      <c r="S18" s="68">
        <f>INDEX(UECs!$G$2:$U$136,MATCH($B18,UECs!$B$2:$B$136,0),MATCH(S$1,UECs!$G$1:$U$1,0))*INDEX(Saturations!$G$2:$U$136,MATCH($B18,Saturations!$B$2:$B$136,0),MATCH(S$1,Saturations!$G$1:$U$1,0))*INDEX('Control Totals'!$E$2:$E$76,MATCH($C18&amp;"_"&amp;S$1,'Control Totals'!$B$2:$B$76,0))</f>
        <v>1349134.8877057028</v>
      </c>
      <c r="T18" s="68">
        <f>INDEX(UECs!$G$2:$U$136,MATCH($B18,UECs!$B$2:$B$136,0),MATCH(T$1,UECs!$G$1:$U$1,0))*INDEX(Saturations!$G$2:$U$136,MATCH($B18,Saturations!$B$2:$B$136,0),MATCH(T$1,Saturations!$G$1:$U$1,0))*INDEX('Control Totals'!$E$2:$E$76,MATCH($C18&amp;"_"&amp;T$1,'Control Totals'!$B$2:$B$76,0))</f>
        <v>570783.30193236738</v>
      </c>
      <c r="U18" s="68">
        <f>INDEX(UECs!$G$2:$U$136,MATCH($B18,UECs!$B$2:$B$136,0),MATCH(U$1,UECs!$G$1:$U$1,0))*INDEX(Saturations!$G$2:$U$136,MATCH($B18,Saturations!$B$2:$B$136,0),MATCH(U$1,Saturations!$G$1:$U$1,0))*INDEX('Control Totals'!$E$2:$E$76,MATCH($C18&amp;"_"&amp;U$1,'Control Totals'!$B$2:$B$76,0))</f>
        <v>1608449.6010867227</v>
      </c>
      <c r="V18" s="68">
        <f>INDEX(UECs!$G$2:$U$136,MATCH($B18,UECs!$B$2:$B$136,0),MATCH(V$1,UECs!$G$1:$U$1,0))*INDEX(Saturations!$G$2:$U$136,MATCH($B18,Saturations!$B$2:$B$136,0),MATCH(V$1,Saturations!$G$1:$U$1,0))*INDEX('Control Totals'!$E$2:$E$76,MATCH($C18&amp;"_"&amp;V$1,'Control Totals'!$B$2:$B$76,0))</f>
        <v>7779483.9649070855</v>
      </c>
    </row>
    <row r="19" spans="1:22" ht="14.4" x14ac:dyDescent="0.3">
      <c r="A19" t="str">
        <f t="shared" si="0"/>
        <v>WAMotorsFans &amp; Blowers</v>
      </c>
      <c r="B19" s="64" t="str">
        <f t="shared" si="1"/>
        <v>WA_Motors_Electric_Fans &amp; Blowers</v>
      </c>
      <c r="C19" s="65" t="s">
        <v>24</v>
      </c>
      <c r="D19" s="65" t="s">
        <v>93</v>
      </c>
      <c r="E19" s="65" t="s">
        <v>118</v>
      </c>
      <c r="F19" s="65" t="s">
        <v>95</v>
      </c>
      <c r="G19" s="65" t="s">
        <v>2</v>
      </c>
      <c r="H19" s="68">
        <f>INDEX(UECs!$G$2:$U$136,MATCH($B19,UECs!$B$2:$B$136,0),MATCH(H$1,UECs!$G$1:$U$1,0))*INDEX(Saturations!$G$2:$U$136,MATCH($B19,Saturations!$B$2:$B$136,0),MATCH(H$1,Saturations!$G$1:$U$1,0))*INDEX('Control Totals'!$E$2:$E$76,MATCH($C19&amp;"_"&amp;H$1,'Control Totals'!$B$2:$B$76,0))</f>
        <v>83430.095381629711</v>
      </c>
      <c r="I19" s="68">
        <f>INDEX(UECs!$G$2:$U$136,MATCH($B19,UECs!$B$2:$B$136,0),MATCH(I$1,UECs!$G$1:$U$1,0))*INDEX(Saturations!$G$2:$U$136,MATCH($B19,Saturations!$B$2:$B$136,0),MATCH(I$1,Saturations!$G$1:$U$1,0))*INDEX('Control Totals'!$E$2:$E$76,MATCH($C19&amp;"_"&amp;I$1,'Control Totals'!$B$2:$B$76,0))</f>
        <v>932097.40483843291</v>
      </c>
      <c r="J19" s="68">
        <f>INDEX(UECs!$G$2:$U$136,MATCH($B19,UECs!$B$2:$B$136,0),MATCH(J$1,UECs!$G$1:$U$1,0))*INDEX(Saturations!$G$2:$U$136,MATCH($B19,Saturations!$B$2:$B$136,0),MATCH(J$1,Saturations!$G$1:$U$1,0))*INDEX('Control Totals'!$E$2:$E$76,MATCH($C19&amp;"_"&amp;J$1,'Control Totals'!$B$2:$B$76,0))</f>
        <v>5022941.5160637619</v>
      </c>
      <c r="K19" s="68">
        <f>INDEX(UECs!$G$2:$U$136,MATCH($B19,UECs!$B$2:$B$136,0),MATCH(K$1,UECs!$G$1:$U$1,0))*INDEX(Saturations!$G$2:$U$136,MATCH($B19,Saturations!$B$2:$B$136,0),MATCH(K$1,Saturations!$G$1:$U$1,0))*INDEX('Control Totals'!$E$2:$E$76,MATCH($C19&amp;"_"&amp;K$1,'Control Totals'!$B$2:$B$76,0))</f>
        <v>61113028.679173499</v>
      </c>
      <c r="L19" s="68">
        <f>INDEX(UECs!$G$2:$U$136,MATCH($B19,UECs!$B$2:$B$136,0),MATCH(L$1,UECs!$G$1:$U$1,0))*INDEX(Saturations!$G$2:$U$136,MATCH($B19,Saturations!$B$2:$B$136,0),MATCH(L$1,Saturations!$G$1:$U$1,0))*INDEX('Control Totals'!$E$2:$E$76,MATCH($C19&amp;"_"&amp;L$1,'Control Totals'!$B$2:$B$76,0))</f>
        <v>4784.5680911309319</v>
      </c>
      <c r="M19" s="68">
        <f>INDEX(UECs!$G$2:$U$136,MATCH($B19,UECs!$B$2:$B$136,0),MATCH(M$1,UECs!$G$1:$U$1,0))*INDEX(Saturations!$G$2:$U$136,MATCH($B19,Saturations!$B$2:$B$136,0),MATCH(M$1,Saturations!$G$1:$U$1,0))*INDEX('Control Totals'!$E$2:$E$76,MATCH($C19&amp;"_"&amp;M$1,'Control Totals'!$B$2:$B$76,0))</f>
        <v>0</v>
      </c>
      <c r="N19" s="68">
        <f>INDEX(UECs!$G$2:$U$136,MATCH($B19,UECs!$B$2:$B$136,0),MATCH(N$1,UECs!$G$1:$U$1,0))*INDEX(Saturations!$G$2:$U$136,MATCH($B19,Saturations!$B$2:$B$136,0),MATCH(N$1,Saturations!$G$1:$U$1,0))*INDEX('Control Totals'!$E$2:$E$76,MATCH($C19&amp;"_"&amp;N$1,'Control Totals'!$B$2:$B$76,0))</f>
        <v>252098.92781352688</v>
      </c>
      <c r="O19" s="68">
        <f>INDEX(UECs!$G$2:$U$136,MATCH($B19,UECs!$B$2:$B$136,0),MATCH(O$1,UECs!$G$1:$U$1,0))*INDEX(Saturations!$G$2:$U$136,MATCH($B19,Saturations!$B$2:$B$136,0),MATCH(O$1,Saturations!$G$1:$U$1,0))*INDEX('Control Totals'!$E$2:$E$76,MATCH($C19&amp;"_"&amp;O$1,'Control Totals'!$B$2:$B$76,0))</f>
        <v>5680544.6306316461</v>
      </c>
      <c r="P19" s="68">
        <f>INDEX(UECs!$G$2:$U$136,MATCH($B19,UECs!$B$2:$B$136,0),MATCH(P$1,UECs!$G$1:$U$1,0))*INDEX(Saturations!$G$2:$U$136,MATCH($B19,Saturations!$B$2:$B$136,0),MATCH(P$1,Saturations!$G$1:$U$1,0))*INDEX('Control Totals'!$E$2:$E$76,MATCH($C19&amp;"_"&amp;P$1,'Control Totals'!$B$2:$B$76,0))</f>
        <v>0</v>
      </c>
      <c r="Q19" s="68">
        <f>INDEX(UECs!$G$2:$U$136,MATCH($B19,UECs!$B$2:$B$136,0),MATCH(Q$1,UECs!$G$1:$U$1,0))*INDEX(Saturations!$G$2:$U$136,MATCH($B19,Saturations!$B$2:$B$136,0),MATCH(Q$1,Saturations!$G$1:$U$1,0))*INDEX('Control Totals'!$E$2:$E$76,MATCH($C19&amp;"_"&amp;Q$1,'Control Totals'!$B$2:$B$76,0))</f>
        <v>42163.360027411232</v>
      </c>
      <c r="R19" s="68">
        <f>INDEX(UECs!$G$2:$U$136,MATCH($B19,UECs!$B$2:$B$136,0),MATCH(R$1,UECs!$G$1:$U$1,0))*INDEX(Saturations!$G$2:$U$136,MATCH($B19,Saturations!$B$2:$B$136,0),MATCH(R$1,Saturations!$G$1:$U$1,0))*INDEX('Control Totals'!$E$2:$E$76,MATCH($C19&amp;"_"&amp;R$1,'Control Totals'!$B$2:$B$76,0))</f>
        <v>158184.29431276867</v>
      </c>
      <c r="S19" s="68">
        <f>INDEX(UECs!$G$2:$U$136,MATCH($B19,UECs!$B$2:$B$136,0),MATCH(S$1,UECs!$G$1:$U$1,0))*INDEX(Saturations!$G$2:$U$136,MATCH($B19,Saturations!$B$2:$B$136,0),MATCH(S$1,Saturations!$G$1:$U$1,0))*INDEX('Control Totals'!$E$2:$E$76,MATCH($C19&amp;"_"&amp;S$1,'Control Totals'!$B$2:$B$76,0))</f>
        <v>944394.42139399215</v>
      </c>
      <c r="T19" s="68">
        <f>INDEX(UECs!$G$2:$U$136,MATCH($B19,UECs!$B$2:$B$136,0),MATCH(T$1,UECs!$G$1:$U$1,0))*INDEX(Saturations!$G$2:$U$136,MATCH($B19,Saturations!$B$2:$B$136,0),MATCH(T$1,Saturations!$G$1:$U$1,0))*INDEX('Control Totals'!$E$2:$E$76,MATCH($C19&amp;"_"&amp;T$1,'Control Totals'!$B$2:$B$76,0))</f>
        <v>555968.47497061279</v>
      </c>
      <c r="U19" s="68">
        <f>INDEX(UECs!$G$2:$U$136,MATCH($B19,UECs!$B$2:$B$136,0),MATCH(U$1,UECs!$G$1:$U$1,0))*INDEX(Saturations!$G$2:$U$136,MATCH($B19,Saturations!$B$2:$B$136,0),MATCH(U$1,Saturations!$G$1:$U$1,0))*INDEX('Control Totals'!$E$2:$E$76,MATCH($C19&amp;"_"&amp;U$1,'Control Totals'!$B$2:$B$76,0))</f>
        <v>851658.97108479321</v>
      </c>
      <c r="V19" s="68">
        <f>INDEX(UECs!$G$2:$U$136,MATCH($B19,UECs!$B$2:$B$136,0),MATCH(V$1,UECs!$G$1:$U$1,0))*INDEX(Saturations!$G$2:$U$136,MATCH($B19,Saturations!$B$2:$B$136,0),MATCH(V$1,Saturations!$G$1:$U$1,0))*INDEX('Control Totals'!$E$2:$E$76,MATCH($C19&amp;"_"&amp;V$1,'Control Totals'!$B$2:$B$76,0))</f>
        <v>5445638.7754349597</v>
      </c>
    </row>
    <row r="20" spans="1:22" ht="14.4" x14ac:dyDescent="0.3">
      <c r="A20" t="str">
        <f t="shared" si="0"/>
        <v>WAMotorsCompressed Air</v>
      </c>
      <c r="B20" s="64" t="str">
        <f t="shared" si="1"/>
        <v>WA_Motors_Electric_Compressed Air</v>
      </c>
      <c r="C20" s="65" t="s">
        <v>24</v>
      </c>
      <c r="D20" s="65" t="s">
        <v>93</v>
      </c>
      <c r="E20" s="65" t="s">
        <v>118</v>
      </c>
      <c r="F20" s="65" t="s">
        <v>96</v>
      </c>
      <c r="G20" s="65" t="s">
        <v>2</v>
      </c>
      <c r="H20" s="68">
        <f>INDEX(UECs!$G$2:$U$136,MATCH($B20,UECs!$B$2:$B$136,0),MATCH(H$1,UECs!$G$1:$U$1,0))*INDEX(Saturations!$G$2:$U$136,MATCH($B20,Saturations!$B$2:$B$136,0),MATCH(H$1,Saturations!$G$1:$U$1,0))*INDEX('Control Totals'!$E$2:$E$76,MATCH($C20&amp;"_"&amp;H$1,'Control Totals'!$B$2:$B$76,0))</f>
        <v>15314057.507828034</v>
      </c>
      <c r="I20" s="68">
        <f>INDEX(UECs!$G$2:$U$136,MATCH($B20,UECs!$B$2:$B$136,0),MATCH(I$1,UECs!$G$1:$U$1,0))*INDEX(Saturations!$G$2:$U$136,MATCH($B20,Saturations!$B$2:$B$136,0),MATCH(I$1,Saturations!$G$1:$U$1,0))*INDEX('Control Totals'!$E$2:$E$76,MATCH($C20&amp;"_"&amp;I$1,'Control Totals'!$B$2:$B$76,0))</f>
        <v>932097.40483843291</v>
      </c>
      <c r="J20" s="68">
        <f>INDEX(UECs!$G$2:$U$136,MATCH($B20,UECs!$B$2:$B$136,0),MATCH(J$1,UECs!$G$1:$U$1,0))*INDEX(Saturations!$G$2:$U$136,MATCH($B20,Saturations!$B$2:$B$136,0),MATCH(J$1,Saturations!$G$1:$U$1,0))*INDEX('Control Totals'!$E$2:$E$76,MATCH($C20&amp;"_"&amp;J$1,'Control Totals'!$B$2:$B$76,0))</f>
        <v>14699450.988378245</v>
      </c>
      <c r="K20" s="68">
        <f>INDEX(UECs!$G$2:$U$136,MATCH($B20,UECs!$B$2:$B$136,0),MATCH(K$1,UECs!$G$1:$U$1,0))*INDEX(Saturations!$G$2:$U$136,MATCH($B20,Saturations!$B$2:$B$136,0),MATCH(K$1,Saturations!$G$1:$U$1,0))*INDEX('Control Totals'!$E$2:$E$76,MATCH($C20&amp;"_"&amp;K$1,'Control Totals'!$B$2:$B$76,0))</f>
        <v>35370883.09267021</v>
      </c>
      <c r="L20" s="68">
        <f>INDEX(UECs!$G$2:$U$136,MATCH($B20,UECs!$B$2:$B$136,0),MATCH(L$1,UECs!$G$1:$U$1,0))*INDEX(Saturations!$G$2:$U$136,MATCH($B20,Saturations!$B$2:$B$136,0),MATCH(L$1,Saturations!$G$1:$U$1,0))*INDEX('Control Totals'!$E$2:$E$76,MATCH($C20&amp;"_"&amp;L$1,'Control Totals'!$B$2:$B$76,0))</f>
        <v>7774.9231480877643</v>
      </c>
      <c r="M20" s="68">
        <f>INDEX(UECs!$G$2:$U$136,MATCH($B20,UECs!$B$2:$B$136,0),MATCH(M$1,UECs!$G$1:$U$1,0))*INDEX(Saturations!$G$2:$U$136,MATCH($B20,Saturations!$B$2:$B$136,0),MATCH(M$1,Saturations!$G$1:$U$1,0))*INDEX('Control Totals'!$E$2:$E$76,MATCH($C20&amp;"_"&amp;M$1,'Control Totals'!$B$2:$B$76,0))</f>
        <v>0</v>
      </c>
      <c r="N20" s="68">
        <f>INDEX(UECs!$G$2:$U$136,MATCH($B20,UECs!$B$2:$B$136,0),MATCH(N$1,UECs!$G$1:$U$1,0))*INDEX(Saturations!$G$2:$U$136,MATCH($B20,Saturations!$B$2:$B$136,0),MATCH(N$1,Saturations!$G$1:$U$1,0))*INDEX('Control Totals'!$E$2:$E$76,MATCH($C20&amp;"_"&amp;N$1,'Control Totals'!$B$2:$B$76,0))</f>
        <v>252098.92781352688</v>
      </c>
      <c r="O20" s="68">
        <f>INDEX(UECs!$G$2:$U$136,MATCH($B20,UECs!$B$2:$B$136,0),MATCH(O$1,UECs!$G$1:$U$1,0))*INDEX(Saturations!$G$2:$U$136,MATCH($B20,Saturations!$B$2:$B$136,0),MATCH(O$1,Saturations!$G$1:$U$1,0))*INDEX('Control Totals'!$E$2:$E$76,MATCH($C20&amp;"_"&amp;O$1,'Control Totals'!$B$2:$B$76,0))</f>
        <v>0</v>
      </c>
      <c r="P20" s="68">
        <f>INDEX(UECs!$G$2:$U$136,MATCH($B20,UECs!$B$2:$B$136,0),MATCH(P$1,UECs!$G$1:$U$1,0))*INDEX(Saturations!$G$2:$U$136,MATCH($B20,Saturations!$B$2:$B$136,0),MATCH(P$1,Saturations!$G$1:$U$1,0))*INDEX('Control Totals'!$E$2:$E$76,MATCH($C20&amp;"_"&amp;P$1,'Control Totals'!$B$2:$B$76,0))</f>
        <v>1954729.7931899561</v>
      </c>
      <c r="Q20" s="68">
        <f>INDEX(UECs!$G$2:$U$136,MATCH($B20,UECs!$B$2:$B$136,0),MATCH(Q$1,UECs!$G$1:$U$1,0))*INDEX(Saturations!$G$2:$U$136,MATCH($B20,Saturations!$B$2:$B$136,0),MATCH(Q$1,Saturations!$G$1:$U$1,0))*INDEX('Control Totals'!$E$2:$E$76,MATCH($C20&amp;"_"&amp;Q$1,'Control Totals'!$B$2:$B$76,0))</f>
        <v>97770.110208489816</v>
      </c>
      <c r="R20" s="68">
        <f>INDEX(UECs!$G$2:$U$136,MATCH($B20,UECs!$B$2:$B$136,0),MATCH(R$1,UECs!$G$1:$U$1,0))*INDEX(Saturations!$G$2:$U$136,MATCH($B20,Saturations!$B$2:$B$136,0),MATCH(R$1,Saturations!$G$1:$U$1,0))*INDEX('Control Totals'!$E$2:$E$76,MATCH($C20&amp;"_"&amp;R$1,'Control Totals'!$B$2:$B$76,0))</f>
        <v>158184.29431276867</v>
      </c>
      <c r="S20" s="68">
        <f>INDEX(UECs!$G$2:$U$136,MATCH($B20,UECs!$B$2:$B$136,0),MATCH(S$1,UECs!$G$1:$U$1,0))*INDEX(Saturations!$G$2:$U$136,MATCH($B20,Saturations!$B$2:$B$136,0),MATCH(S$1,Saturations!$G$1:$U$1,0))*INDEX('Control Totals'!$E$2:$E$76,MATCH($C20&amp;"_"&amp;S$1,'Control Totals'!$B$2:$B$76,0))</f>
        <v>944394.42139399215</v>
      </c>
      <c r="T20" s="68">
        <f>INDEX(UECs!$G$2:$U$136,MATCH($B20,UECs!$B$2:$B$136,0),MATCH(T$1,UECs!$G$1:$U$1,0))*INDEX(Saturations!$G$2:$U$136,MATCH($B20,Saturations!$B$2:$B$136,0),MATCH(T$1,Saturations!$G$1:$U$1,0))*INDEX('Control Totals'!$E$2:$E$76,MATCH($C20&amp;"_"&amp;T$1,'Control Totals'!$B$2:$B$76,0))</f>
        <v>371679.341294971</v>
      </c>
      <c r="U20" s="68">
        <f>INDEX(UECs!$G$2:$U$136,MATCH($B20,UECs!$B$2:$B$136,0),MATCH(U$1,UECs!$G$1:$U$1,0))*INDEX(Saturations!$G$2:$U$136,MATCH($B20,Saturations!$B$2:$B$136,0),MATCH(U$1,Saturations!$G$1:$U$1,0))*INDEX('Control Totals'!$E$2:$E$76,MATCH($C20&amp;"_"&amp;U$1,'Control Totals'!$B$2:$B$76,0))</f>
        <v>1086673.7251309766</v>
      </c>
      <c r="V20" s="68">
        <f>INDEX(UECs!$G$2:$U$136,MATCH($B20,UECs!$B$2:$B$136,0),MATCH(V$1,UECs!$G$1:$U$1,0))*INDEX(Saturations!$G$2:$U$136,MATCH($B20,Saturations!$B$2:$B$136,0),MATCH(V$1,Saturations!$G$1:$U$1,0))*INDEX('Control Totals'!$E$2:$E$76,MATCH($C20&amp;"_"&amp;V$1,'Control Totals'!$B$2:$B$76,0))</f>
        <v>5445638.7754349597</v>
      </c>
    </row>
    <row r="21" spans="1:22" ht="14.4" x14ac:dyDescent="0.3">
      <c r="A21" t="str">
        <f t="shared" si="0"/>
        <v>WAMotorsMaterial Handling</v>
      </c>
      <c r="B21" s="64" t="str">
        <f t="shared" si="1"/>
        <v>WA_Motors_Electric_Material Handling</v>
      </c>
      <c r="C21" s="65" t="s">
        <v>24</v>
      </c>
      <c r="D21" s="65" t="s">
        <v>93</v>
      </c>
      <c r="E21" s="65" t="s">
        <v>118</v>
      </c>
      <c r="F21" s="65" t="s">
        <v>97</v>
      </c>
      <c r="G21" s="65" t="s">
        <v>2</v>
      </c>
      <c r="H21" s="68">
        <f>INDEX(UECs!$G$2:$U$136,MATCH($B21,UECs!$B$2:$B$136,0),MATCH(H$1,UECs!$G$1:$U$1,0))*INDEX(Saturations!$G$2:$U$136,MATCH($B21,Saturations!$B$2:$B$136,0),MATCH(H$1,Saturations!$G$1:$U$1,0))*INDEX('Control Totals'!$E$2:$E$76,MATCH($C21&amp;"_"&amp;H$1,'Control Totals'!$B$2:$B$76,0))</f>
        <v>33974588.841519214</v>
      </c>
      <c r="I21" s="68">
        <f>INDEX(UECs!$G$2:$U$136,MATCH($B21,UECs!$B$2:$B$136,0),MATCH(I$1,UECs!$G$1:$U$1,0))*INDEX(Saturations!$G$2:$U$136,MATCH($B21,Saturations!$B$2:$B$136,0),MATCH(I$1,Saturations!$G$1:$U$1,0))*INDEX('Control Totals'!$E$2:$E$76,MATCH($C21&amp;"_"&amp;I$1,'Control Totals'!$B$2:$B$76,0))</f>
        <v>2663135.4423955223</v>
      </c>
      <c r="J21" s="68">
        <f>INDEX(UECs!$G$2:$U$136,MATCH($B21,UECs!$B$2:$B$136,0),MATCH(J$1,UECs!$G$1:$U$1,0))*INDEX(Saturations!$G$2:$U$136,MATCH($B21,Saturations!$B$2:$B$136,0),MATCH(J$1,Saturations!$G$1:$U$1,0))*INDEX('Control Totals'!$E$2:$E$76,MATCH($C21&amp;"_"&amp;J$1,'Control Totals'!$B$2:$B$76,0))</f>
        <v>21842381.17881142</v>
      </c>
      <c r="K21" s="68">
        <f>INDEX(UECs!$G$2:$U$136,MATCH($B21,UECs!$B$2:$B$136,0),MATCH(K$1,UECs!$G$1:$U$1,0))*INDEX(Saturations!$G$2:$U$136,MATCH($B21,Saturations!$B$2:$B$136,0),MATCH(K$1,Saturations!$G$1:$U$1,0))*INDEX('Control Totals'!$E$2:$E$76,MATCH($C21&amp;"_"&amp;K$1,'Control Totals'!$B$2:$B$76,0))</f>
        <v>245900954.86612776</v>
      </c>
      <c r="L21" s="68">
        <f>INDEX(UECs!$G$2:$U$136,MATCH($B21,UECs!$B$2:$B$136,0),MATCH(L$1,UECs!$G$1:$U$1,0))*INDEX(Saturations!$G$2:$U$136,MATCH($B21,Saturations!$B$2:$B$136,0),MATCH(L$1,Saturations!$G$1:$U$1,0))*INDEX('Control Totals'!$E$2:$E$76,MATCH($C21&amp;"_"&amp;L$1,'Control Totals'!$B$2:$B$76,0))</f>
        <v>7176.8521366963987</v>
      </c>
      <c r="M21" s="68">
        <f>INDEX(UECs!$G$2:$U$136,MATCH($B21,UECs!$B$2:$B$136,0),MATCH(M$1,UECs!$G$1:$U$1,0))*INDEX(Saturations!$G$2:$U$136,MATCH($B21,Saturations!$B$2:$B$136,0),MATCH(M$1,Saturations!$G$1:$U$1,0))*INDEX('Control Totals'!$E$2:$E$76,MATCH($C21&amp;"_"&amp;M$1,'Control Totals'!$B$2:$B$76,0))</f>
        <v>507021.89169360127</v>
      </c>
      <c r="N21" s="68">
        <f>INDEX(UECs!$G$2:$U$136,MATCH($B21,UECs!$B$2:$B$136,0),MATCH(N$1,UECs!$G$1:$U$1,0))*INDEX(Saturations!$G$2:$U$136,MATCH($B21,Saturations!$B$2:$B$136,0),MATCH(N$1,Saturations!$G$1:$U$1,0))*INDEX('Control Totals'!$E$2:$E$76,MATCH($C21&amp;"_"&amp;N$1,'Control Totals'!$B$2:$B$76,0))</f>
        <v>1008395.7112541076</v>
      </c>
      <c r="O21" s="68">
        <f>INDEX(UECs!$G$2:$U$136,MATCH($B21,UECs!$B$2:$B$136,0),MATCH(O$1,UECs!$G$1:$U$1,0))*INDEX(Saturations!$G$2:$U$136,MATCH($B21,Saturations!$B$2:$B$136,0),MATCH(O$1,Saturations!$G$1:$U$1,0))*INDEX('Control Totals'!$E$2:$E$76,MATCH($C21&amp;"_"&amp;O$1,'Control Totals'!$B$2:$B$76,0))</f>
        <v>0</v>
      </c>
      <c r="P21" s="68">
        <f>INDEX(UECs!$G$2:$U$136,MATCH($B21,UECs!$B$2:$B$136,0),MATCH(P$1,UECs!$G$1:$U$1,0))*INDEX(Saturations!$G$2:$U$136,MATCH($B21,Saturations!$B$2:$B$136,0),MATCH(P$1,Saturations!$G$1:$U$1,0))*INDEX('Control Totals'!$E$2:$E$76,MATCH($C21&amp;"_"&amp;P$1,'Control Totals'!$B$2:$B$76,0))</f>
        <v>0</v>
      </c>
      <c r="Q21" s="68">
        <f>INDEX(UECs!$G$2:$U$136,MATCH($B21,UECs!$B$2:$B$136,0),MATCH(Q$1,UECs!$G$1:$U$1,0))*INDEX(Saturations!$G$2:$U$136,MATCH($B21,Saturations!$B$2:$B$136,0),MATCH(Q$1,Saturations!$G$1:$U$1,0))*INDEX('Control Totals'!$E$2:$E$76,MATCH($C21&amp;"_"&amp;Q$1,'Control Totals'!$B$2:$B$76,0))</f>
        <v>88604.162376443914</v>
      </c>
      <c r="R21" s="68">
        <f>INDEX(UECs!$G$2:$U$136,MATCH($B21,UECs!$B$2:$B$136,0),MATCH(R$1,UECs!$G$1:$U$1,0))*INDEX(Saturations!$G$2:$U$136,MATCH($B21,Saturations!$B$2:$B$136,0),MATCH(R$1,Saturations!$G$1:$U$1,0))*INDEX('Control Totals'!$E$2:$E$76,MATCH($C21&amp;"_"&amp;R$1,'Control Totals'!$B$2:$B$76,0))</f>
        <v>790921.47156384354</v>
      </c>
      <c r="S21" s="68">
        <f>INDEX(UECs!$G$2:$U$136,MATCH($B21,UECs!$B$2:$B$136,0),MATCH(S$1,UECs!$G$1:$U$1,0))*INDEX(Saturations!$G$2:$U$136,MATCH($B21,Saturations!$B$2:$B$136,0),MATCH(S$1,Saturations!$G$1:$U$1,0))*INDEX('Control Totals'!$E$2:$E$76,MATCH($C21&amp;"_"&amp;S$1,'Control Totals'!$B$2:$B$76,0))</f>
        <v>2698269.7754114056</v>
      </c>
      <c r="T21" s="68">
        <f>INDEX(UECs!$G$2:$U$136,MATCH($B21,UECs!$B$2:$B$136,0),MATCH(T$1,UECs!$G$1:$U$1,0))*INDEX(Saturations!$G$2:$U$136,MATCH($B21,Saturations!$B$2:$B$136,0),MATCH(T$1,Saturations!$G$1:$U$1,0))*INDEX('Control Totals'!$E$2:$E$76,MATCH($C21&amp;"_"&amp;T$1,'Control Totals'!$B$2:$B$76,0))</f>
        <v>4412288.4178694999</v>
      </c>
      <c r="U21" s="68">
        <f>INDEX(UECs!$G$2:$U$136,MATCH($B21,UECs!$B$2:$B$136,0),MATCH(U$1,UECs!$G$1:$U$1,0))*INDEX(Saturations!$G$2:$U$136,MATCH($B21,Saturations!$B$2:$B$136,0),MATCH(U$1,Saturations!$G$1:$U$1,0))*INDEX('Control Totals'!$E$2:$E$76,MATCH($C21&amp;"_"&amp;U$1,'Control Totals'!$B$2:$B$76,0))</f>
        <v>4295487.5573257701</v>
      </c>
      <c r="V21" s="68">
        <f>INDEX(UECs!$G$2:$U$136,MATCH($B21,UECs!$B$2:$B$136,0),MATCH(V$1,UECs!$G$1:$U$1,0))*INDEX(Saturations!$G$2:$U$136,MATCH($B21,Saturations!$B$2:$B$136,0),MATCH(V$1,Saturations!$G$1:$U$1,0))*INDEX('Control Totals'!$E$2:$E$76,MATCH($C21&amp;"_"&amp;V$1,'Control Totals'!$B$2:$B$76,0))</f>
        <v>15558967.929814171</v>
      </c>
    </row>
    <row r="22" spans="1:22" ht="14.4" x14ac:dyDescent="0.3">
      <c r="A22" t="str">
        <f t="shared" si="0"/>
        <v>WAMotorsOther Motors</v>
      </c>
      <c r="B22" s="64" t="str">
        <f t="shared" si="1"/>
        <v>WA_Motors_Electric_Other Motors</v>
      </c>
      <c r="C22" s="65" t="s">
        <v>24</v>
      </c>
      <c r="D22" s="65" t="s">
        <v>93</v>
      </c>
      <c r="E22" s="65" t="s">
        <v>118</v>
      </c>
      <c r="F22" s="65" t="s">
        <v>98</v>
      </c>
      <c r="G22" s="65" t="s">
        <v>2</v>
      </c>
      <c r="H22" s="68">
        <f>INDEX(UECs!$G$2:$U$136,MATCH($B22,UECs!$B$2:$B$136,0),MATCH(H$1,UECs!$G$1:$U$1,0))*INDEX(Saturations!$G$2:$U$136,MATCH($B22,Saturations!$B$2:$B$136,0),MATCH(H$1,Saturations!$G$1:$U$1,0))*INDEX('Control Totals'!$E$2:$E$76,MATCH($C22&amp;"_"&amp;H$1,'Control Totals'!$B$2:$B$76,0))</f>
        <v>0</v>
      </c>
      <c r="I22" s="68">
        <f>INDEX(UECs!$G$2:$U$136,MATCH($B22,UECs!$B$2:$B$136,0),MATCH(I$1,UECs!$G$1:$U$1,0))*INDEX(Saturations!$G$2:$U$136,MATCH($B22,Saturations!$B$2:$B$136,0),MATCH(I$1,Saturations!$G$1:$U$1,0))*INDEX('Control Totals'!$E$2:$E$76,MATCH($C22&amp;"_"&amp;I$1,'Control Totals'!$B$2:$B$76,0))</f>
        <v>399470.31635932834</v>
      </c>
      <c r="J22" s="68">
        <f>INDEX(UECs!$G$2:$U$136,MATCH($B22,UECs!$B$2:$B$136,0),MATCH(J$1,UECs!$G$1:$U$1,0))*INDEX(Saturations!$G$2:$U$136,MATCH($B22,Saturations!$B$2:$B$136,0),MATCH(J$1,Saturations!$G$1:$U$1,0))*INDEX('Control Totals'!$E$2:$E$76,MATCH($C22&amp;"_"&amp;J$1,'Control Totals'!$B$2:$B$76,0))</f>
        <v>2315729.7162006488</v>
      </c>
      <c r="K22" s="68">
        <f>INDEX(UECs!$G$2:$U$136,MATCH($B22,UECs!$B$2:$B$136,0),MATCH(K$1,UECs!$G$1:$U$1,0))*INDEX(Saturations!$G$2:$U$136,MATCH($B22,Saturations!$B$2:$B$136,0),MATCH(K$1,Saturations!$G$1:$U$1,0))*INDEX('Control Totals'!$E$2:$E$76,MATCH($C22&amp;"_"&amp;K$1,'Control Totals'!$B$2:$B$76,0))</f>
        <v>0</v>
      </c>
      <c r="L22" s="68">
        <f>INDEX(UECs!$G$2:$U$136,MATCH($B22,UECs!$B$2:$B$136,0),MATCH(L$1,UECs!$G$1:$U$1,0))*INDEX(Saturations!$G$2:$U$136,MATCH($B22,Saturations!$B$2:$B$136,0),MATCH(L$1,Saturations!$G$1:$U$1,0))*INDEX('Control Totals'!$E$2:$E$76,MATCH($C22&amp;"_"&amp;L$1,'Control Totals'!$B$2:$B$76,0))</f>
        <v>2990.3550569568324</v>
      </c>
      <c r="M22" s="68">
        <f>INDEX(UECs!$G$2:$U$136,MATCH($B22,UECs!$B$2:$B$136,0),MATCH(M$1,UECs!$G$1:$U$1,0))*INDEX(Saturations!$G$2:$U$136,MATCH($B22,Saturations!$B$2:$B$136,0),MATCH(M$1,Saturations!$G$1:$U$1,0))*INDEX('Control Totals'!$E$2:$E$76,MATCH($C22&amp;"_"&amp;M$1,'Control Totals'!$B$2:$B$76,0))</f>
        <v>0</v>
      </c>
      <c r="N22" s="68">
        <f>INDEX(UECs!$G$2:$U$136,MATCH($B22,UECs!$B$2:$B$136,0),MATCH(N$1,UECs!$G$1:$U$1,0))*INDEX(Saturations!$G$2:$U$136,MATCH($B22,Saturations!$B$2:$B$136,0),MATCH(N$1,Saturations!$G$1:$U$1,0))*INDEX('Control Totals'!$E$2:$E$76,MATCH($C22&amp;"_"&amp;N$1,'Control Totals'!$B$2:$B$76,0))</f>
        <v>84032.975937842304</v>
      </c>
      <c r="O22" s="68">
        <f>INDEX(UECs!$G$2:$U$136,MATCH($B22,UECs!$B$2:$B$136,0),MATCH(O$1,UECs!$G$1:$U$1,0))*INDEX(Saturations!$G$2:$U$136,MATCH($B22,Saturations!$B$2:$B$136,0),MATCH(O$1,Saturations!$G$1:$U$1,0))*INDEX('Control Totals'!$E$2:$E$76,MATCH($C22&amp;"_"&amp;O$1,'Control Totals'!$B$2:$B$76,0))</f>
        <v>2840272.3153158231</v>
      </c>
      <c r="P22" s="68">
        <f>INDEX(UECs!$G$2:$U$136,MATCH($B22,UECs!$B$2:$B$136,0),MATCH(P$1,UECs!$G$1:$U$1,0))*INDEX(Saturations!$G$2:$U$136,MATCH($B22,Saturations!$B$2:$B$136,0),MATCH(P$1,Saturations!$G$1:$U$1,0))*INDEX('Control Totals'!$E$2:$E$76,MATCH($C22&amp;"_"&amp;P$1,'Control Totals'!$B$2:$B$76,0))</f>
        <v>0</v>
      </c>
      <c r="Q22" s="68">
        <f>INDEX(UECs!$G$2:$U$136,MATCH($B22,UECs!$B$2:$B$136,0),MATCH(Q$1,UECs!$G$1:$U$1,0))*INDEX(Saturations!$G$2:$U$136,MATCH($B22,Saturations!$B$2:$B$136,0),MATCH(Q$1,Saturations!$G$1:$U$1,0))*INDEX('Control Totals'!$E$2:$E$76,MATCH($C22&amp;"_"&amp;Q$1,'Control Totals'!$B$2:$B$76,0))</f>
        <v>11615.204926541965</v>
      </c>
      <c r="R22" s="68">
        <f>INDEX(UECs!$G$2:$U$136,MATCH($B22,UECs!$B$2:$B$136,0),MATCH(R$1,UECs!$G$1:$U$1,0))*INDEX(Saturations!$G$2:$U$136,MATCH($B22,Saturations!$B$2:$B$136,0),MATCH(R$1,Saturations!$G$1:$U$1,0))*INDEX('Control Totals'!$E$2:$E$76,MATCH($C22&amp;"_"&amp;R$1,'Control Totals'!$B$2:$B$76,0))</f>
        <v>0</v>
      </c>
      <c r="S22" s="68">
        <f>INDEX(UECs!$G$2:$U$136,MATCH($B22,UECs!$B$2:$B$136,0),MATCH(S$1,UECs!$G$1:$U$1,0))*INDEX(Saturations!$G$2:$U$136,MATCH($B22,Saturations!$B$2:$B$136,0),MATCH(S$1,Saturations!$G$1:$U$1,0))*INDEX('Control Totals'!$E$2:$E$76,MATCH($C22&amp;"_"&amp;S$1,'Control Totals'!$B$2:$B$76,0))</f>
        <v>404740.46631171083</v>
      </c>
      <c r="T22" s="68">
        <f>INDEX(UECs!$G$2:$U$136,MATCH($B22,UECs!$B$2:$B$136,0),MATCH(T$1,UECs!$G$1:$U$1,0))*INDEX(Saturations!$G$2:$U$136,MATCH($B22,Saturations!$B$2:$B$136,0),MATCH(T$1,Saturations!$G$1:$U$1,0))*INDEX('Control Totals'!$E$2:$E$76,MATCH($C22&amp;"_"&amp;T$1,'Control Totals'!$B$2:$B$76,0))</f>
        <v>25271.724755201893</v>
      </c>
      <c r="U22" s="68">
        <f>INDEX(UECs!$G$2:$U$136,MATCH($B22,UECs!$B$2:$B$136,0),MATCH(U$1,UECs!$G$1:$U$1,0))*INDEX(Saturations!$G$2:$U$136,MATCH($B22,Saturations!$B$2:$B$136,0),MATCH(U$1,Saturations!$G$1:$U$1,0))*INDEX('Control Totals'!$E$2:$E$76,MATCH($C22&amp;"_"&amp;U$1,'Control Totals'!$B$2:$B$76,0))</f>
        <v>1275871.3826314586</v>
      </c>
      <c r="V22" s="68">
        <f>INDEX(UECs!$G$2:$U$136,MATCH($B22,UECs!$B$2:$B$136,0),MATCH(V$1,UECs!$G$1:$U$1,0))*INDEX(Saturations!$G$2:$U$136,MATCH($B22,Saturations!$B$2:$B$136,0),MATCH(V$1,Saturations!$G$1:$U$1,0))*INDEX('Control Totals'!$E$2:$E$76,MATCH($C22&amp;"_"&amp;V$1,'Control Totals'!$B$2:$B$76,0))</f>
        <v>2333845.1894721258</v>
      </c>
    </row>
    <row r="23" spans="1:22" ht="14.4" x14ac:dyDescent="0.3">
      <c r="A23" t="str">
        <f t="shared" si="0"/>
        <v>WAProcessProcess Heating</v>
      </c>
      <c r="B23" s="64" t="str">
        <f t="shared" si="1"/>
        <v>WA_Process_Electric_Process Heating</v>
      </c>
      <c r="C23" s="65" t="s">
        <v>24</v>
      </c>
      <c r="D23" s="65" t="s">
        <v>99</v>
      </c>
      <c r="E23" s="65" t="s">
        <v>118</v>
      </c>
      <c r="F23" s="65" t="s">
        <v>3</v>
      </c>
      <c r="G23" s="65" t="s">
        <v>3</v>
      </c>
      <c r="H23" s="68">
        <f>INDEX(UECs!$G$2:$U$136,MATCH($B23,UECs!$B$2:$B$136,0),MATCH(H$1,UECs!$G$1:$U$1,0))*INDEX(Saturations!$G$2:$U$136,MATCH($B23,Saturations!$B$2:$B$136,0),MATCH(H$1,Saturations!$G$1:$U$1,0))*INDEX('Control Totals'!$E$2:$E$76,MATCH($C23&amp;"_"&amp;H$1,'Control Totals'!$B$2:$B$76,0))</f>
        <v>5014961.5714911502</v>
      </c>
      <c r="I23" s="68">
        <f>INDEX(UECs!$G$2:$U$136,MATCH($B23,UECs!$B$2:$B$136,0),MATCH(I$1,UECs!$G$1:$U$1,0))*INDEX(Saturations!$G$2:$U$136,MATCH($B23,Saturations!$B$2:$B$136,0),MATCH(I$1,Saturations!$G$1:$U$1,0))*INDEX('Control Totals'!$E$2:$E$76,MATCH($C23&amp;"_"&amp;I$1,'Control Totals'!$B$2:$B$76,0))</f>
        <v>65877.560943468197</v>
      </c>
      <c r="J23" s="68">
        <f>INDEX(UECs!$G$2:$U$136,MATCH($B23,UECs!$B$2:$B$136,0),MATCH(J$1,UECs!$G$1:$U$1,0))*INDEX(Saturations!$G$2:$U$136,MATCH($B23,Saturations!$B$2:$B$136,0),MATCH(J$1,Saturations!$G$1:$U$1,0))*INDEX('Control Totals'!$E$2:$E$76,MATCH($C23&amp;"_"&amp;J$1,'Control Totals'!$B$2:$B$76,0))</f>
        <v>3087639.6216008649</v>
      </c>
      <c r="K23" s="68">
        <f>INDEX(UECs!$G$2:$U$136,MATCH($B23,UECs!$B$2:$B$136,0),MATCH(K$1,UECs!$G$1:$U$1,0))*INDEX(Saturations!$G$2:$U$136,MATCH($B23,Saturations!$B$2:$B$136,0),MATCH(K$1,Saturations!$G$1:$U$1,0))*INDEX('Control Totals'!$E$2:$E$76,MATCH($C23&amp;"_"&amp;K$1,'Control Totals'!$B$2:$B$76,0))</f>
        <v>2551286.4595215768</v>
      </c>
      <c r="L23" s="68">
        <f>INDEX(UECs!$G$2:$U$136,MATCH($B23,UECs!$B$2:$B$136,0),MATCH(L$1,UECs!$G$1:$U$1,0))*INDEX(Saturations!$G$2:$U$136,MATCH($B23,Saturations!$B$2:$B$136,0),MATCH(L$1,Saturations!$G$1:$U$1,0))*INDEX('Control Totals'!$E$2:$E$76,MATCH($C23&amp;"_"&amp;L$1,'Control Totals'!$B$2:$B$76,0))</f>
        <v>3588.4260683481994</v>
      </c>
      <c r="M23" s="68">
        <f>INDEX(UECs!$G$2:$U$136,MATCH($B23,UECs!$B$2:$B$136,0),MATCH(M$1,UECs!$G$1:$U$1,0))*INDEX(Saturations!$G$2:$U$136,MATCH($B23,Saturations!$B$2:$B$136,0),MATCH(M$1,Saturations!$G$1:$U$1,0))*INDEX('Control Totals'!$E$2:$E$76,MATCH($C23&amp;"_"&amp;M$1,'Control Totals'!$B$2:$B$76,0))</f>
        <v>190133.20938510046</v>
      </c>
      <c r="N23" s="68">
        <f>INDEX(UECs!$G$2:$U$136,MATCH($B23,UECs!$B$2:$B$136,0),MATCH(N$1,UECs!$G$1:$U$1,0))*INDEX(Saturations!$G$2:$U$136,MATCH($B23,Saturations!$B$2:$B$136,0),MATCH(N$1,Saturations!$G$1:$U$1,0))*INDEX('Control Totals'!$E$2:$E$76,MATCH($C23&amp;"_"&amp;N$1,'Control Totals'!$B$2:$B$76,0))</f>
        <v>0</v>
      </c>
      <c r="O23" s="68">
        <f>INDEX(UECs!$G$2:$U$136,MATCH($B23,UECs!$B$2:$B$136,0),MATCH(O$1,UECs!$G$1:$U$1,0))*INDEX(Saturations!$G$2:$U$136,MATCH($B23,Saturations!$B$2:$B$136,0),MATCH(O$1,Saturations!$G$1:$U$1,0))*INDEX('Control Totals'!$E$2:$E$76,MATCH($C23&amp;"_"&amp;O$1,'Control Totals'!$B$2:$B$76,0))</f>
        <v>0</v>
      </c>
      <c r="P23" s="68">
        <f>INDEX(UECs!$G$2:$U$136,MATCH($B23,UECs!$B$2:$B$136,0),MATCH(P$1,UECs!$G$1:$U$1,0))*INDEX(Saturations!$G$2:$U$136,MATCH($B23,Saturations!$B$2:$B$136,0),MATCH(P$1,Saturations!$G$1:$U$1,0))*INDEX('Control Totals'!$E$2:$E$76,MATCH($C23&amp;"_"&amp;P$1,'Control Totals'!$B$2:$B$76,0))</f>
        <v>0</v>
      </c>
      <c r="Q23" s="68">
        <f>INDEX(UECs!$G$2:$U$136,MATCH($B23,UECs!$B$2:$B$136,0),MATCH(Q$1,UECs!$G$1:$U$1,0))*INDEX(Saturations!$G$2:$U$136,MATCH($B23,Saturations!$B$2:$B$136,0),MATCH(Q$1,Saturations!$G$1:$U$1,0))*INDEX('Control Totals'!$E$2:$E$76,MATCH($C23&amp;"_"&amp;Q$1,'Control Totals'!$B$2:$B$76,0))</f>
        <v>22737.284222552818</v>
      </c>
      <c r="R23" s="68">
        <f>INDEX(UECs!$G$2:$U$136,MATCH($B23,UECs!$B$2:$B$136,0),MATCH(R$1,UECs!$G$1:$U$1,0))*INDEX(Saturations!$G$2:$U$136,MATCH($B23,Saturations!$B$2:$B$136,0),MATCH(R$1,Saturations!$G$1:$U$1,0))*INDEX('Control Totals'!$E$2:$E$76,MATCH($C23&amp;"_"&amp;R$1,'Control Totals'!$B$2:$B$76,0))</f>
        <v>237276.44146915307</v>
      </c>
      <c r="S23" s="68">
        <f>INDEX(UECs!$G$2:$U$136,MATCH($B23,UECs!$B$2:$B$136,0),MATCH(S$1,UECs!$G$1:$U$1,0))*INDEX(Saturations!$G$2:$U$136,MATCH($B23,Saturations!$B$2:$B$136,0),MATCH(S$1,Saturations!$G$1:$U$1,0))*INDEX('Control Totals'!$E$2:$E$76,MATCH($C23&amp;"_"&amp;S$1,'Control Totals'!$B$2:$B$76,0))</f>
        <v>1484048.3764762732</v>
      </c>
      <c r="T23" s="68">
        <f>INDEX(UECs!$G$2:$U$136,MATCH($B23,UECs!$B$2:$B$136,0),MATCH(T$1,UECs!$G$1:$U$1,0))*INDEX(Saturations!$G$2:$U$136,MATCH($B23,Saturations!$B$2:$B$136,0),MATCH(T$1,Saturations!$G$1:$U$1,0))*INDEX('Control Totals'!$E$2:$E$76,MATCH($C23&amp;"_"&amp;T$1,'Control Totals'!$B$2:$B$76,0))</f>
        <v>0</v>
      </c>
      <c r="U23" s="68">
        <f>INDEX(UECs!$G$2:$U$136,MATCH($B23,UECs!$B$2:$B$136,0),MATCH(U$1,UECs!$G$1:$U$1,0))*INDEX(Saturations!$G$2:$U$136,MATCH($B23,Saturations!$B$2:$B$136,0),MATCH(U$1,Saturations!$G$1:$U$1,0))*INDEX('Control Totals'!$E$2:$E$76,MATCH($C23&amp;"_"&amp;U$1,'Control Totals'!$B$2:$B$76,0))</f>
        <v>1467764.163458159</v>
      </c>
      <c r="V23" s="68">
        <f>INDEX(UECs!$G$2:$U$136,MATCH($B23,UECs!$B$2:$B$136,0),MATCH(V$1,UECs!$G$1:$U$1,0))*INDEX(Saturations!$G$2:$U$136,MATCH($B23,Saturations!$B$2:$B$136,0),MATCH(V$1,Saturations!$G$1:$U$1,0))*INDEX('Control Totals'!$E$2:$E$76,MATCH($C23&amp;"_"&amp;V$1,'Control Totals'!$B$2:$B$76,0))</f>
        <v>8557432.3613977972</v>
      </c>
    </row>
    <row r="24" spans="1:22" ht="14.4" x14ac:dyDescent="0.3">
      <c r="A24" t="str">
        <f t="shared" si="0"/>
        <v>WAProcessProcess Cooling</v>
      </c>
      <c r="B24" s="64" t="str">
        <f t="shared" si="1"/>
        <v>WA_Process_Electric_Process Cooling</v>
      </c>
      <c r="C24" s="65" t="s">
        <v>24</v>
      </c>
      <c r="D24" s="65" t="s">
        <v>99</v>
      </c>
      <c r="E24" s="65" t="s">
        <v>118</v>
      </c>
      <c r="F24" s="65" t="s">
        <v>100</v>
      </c>
      <c r="G24" s="65" t="s">
        <v>4</v>
      </c>
      <c r="H24" s="68">
        <f>INDEX(UECs!$G$2:$U$136,MATCH($B24,UECs!$B$2:$B$136,0),MATCH(H$1,UECs!$G$1:$U$1,0))*INDEX(Saturations!$G$2:$U$136,MATCH($B24,Saturations!$B$2:$B$136,0),MATCH(H$1,Saturations!$G$1:$U$1,0))*INDEX('Control Totals'!$E$2:$E$76,MATCH($C24&amp;"_"&amp;H$1,'Control Totals'!$B$2:$B$76,0))</f>
        <v>0</v>
      </c>
      <c r="I24" s="68">
        <f>INDEX(UECs!$G$2:$U$136,MATCH($B24,UECs!$B$2:$B$136,0),MATCH(I$1,UECs!$G$1:$U$1,0))*INDEX(Saturations!$G$2:$U$136,MATCH($B24,Saturations!$B$2:$B$136,0),MATCH(I$1,Saturations!$G$1:$U$1,0))*INDEX('Control Totals'!$E$2:$E$76,MATCH($C24&amp;"_"&amp;I$1,'Control Totals'!$B$2:$B$76,0))</f>
        <v>0</v>
      </c>
      <c r="J24" s="68">
        <f>INDEX(UECs!$G$2:$U$136,MATCH($B24,UECs!$B$2:$B$136,0),MATCH(J$1,UECs!$G$1:$U$1,0))*INDEX(Saturations!$G$2:$U$136,MATCH($B24,Saturations!$B$2:$B$136,0),MATCH(J$1,Saturations!$G$1:$U$1,0))*INDEX('Control Totals'!$E$2:$E$76,MATCH($C24&amp;"_"&amp;J$1,'Control Totals'!$B$2:$B$76,0))</f>
        <v>55643838.76036384</v>
      </c>
      <c r="K24" s="68">
        <f>INDEX(UECs!$G$2:$U$136,MATCH($B24,UECs!$B$2:$B$136,0),MATCH(K$1,UECs!$G$1:$U$1,0))*INDEX(Saturations!$G$2:$U$136,MATCH($B24,Saturations!$B$2:$B$136,0),MATCH(K$1,Saturations!$G$1:$U$1,0))*INDEX('Control Totals'!$E$2:$E$76,MATCH($C24&amp;"_"&amp;K$1,'Control Totals'!$B$2:$B$76,0))</f>
        <v>0</v>
      </c>
      <c r="L24" s="68">
        <f>INDEX(UECs!$G$2:$U$136,MATCH($B24,UECs!$B$2:$B$136,0),MATCH(L$1,UECs!$G$1:$U$1,0))*INDEX(Saturations!$G$2:$U$136,MATCH($B24,Saturations!$B$2:$B$136,0),MATCH(L$1,Saturations!$G$1:$U$1,0))*INDEX('Control Totals'!$E$2:$E$76,MATCH($C24&amp;"_"&amp;L$1,'Control Totals'!$B$2:$B$76,0))</f>
        <v>1196.1420227827332</v>
      </c>
      <c r="M24" s="68">
        <f>INDEX(UECs!$G$2:$U$136,MATCH($B24,UECs!$B$2:$B$136,0),MATCH(M$1,UECs!$G$1:$U$1,0))*INDEX(Saturations!$G$2:$U$136,MATCH($B24,Saturations!$B$2:$B$136,0),MATCH(M$1,Saturations!$G$1:$U$1,0))*INDEX('Control Totals'!$E$2:$E$76,MATCH($C24&amp;"_"&amp;M$1,'Control Totals'!$B$2:$B$76,0))</f>
        <v>0</v>
      </c>
      <c r="N24" s="68">
        <f>INDEX(UECs!$G$2:$U$136,MATCH($B24,UECs!$B$2:$B$136,0),MATCH(N$1,UECs!$G$1:$U$1,0))*INDEX(Saturations!$G$2:$U$136,MATCH($B24,Saturations!$B$2:$B$136,0),MATCH(N$1,Saturations!$G$1:$U$1,0))*INDEX('Control Totals'!$E$2:$E$76,MATCH($C24&amp;"_"&amp;N$1,'Control Totals'!$B$2:$B$76,0))</f>
        <v>0</v>
      </c>
      <c r="O24" s="68">
        <f>INDEX(UECs!$G$2:$U$136,MATCH($B24,UECs!$B$2:$B$136,0),MATCH(O$1,UECs!$G$1:$U$1,0))*INDEX(Saturations!$G$2:$U$136,MATCH($B24,Saturations!$B$2:$B$136,0),MATCH(O$1,Saturations!$G$1:$U$1,0))*INDEX('Control Totals'!$E$2:$E$76,MATCH($C24&amp;"_"&amp;O$1,'Control Totals'!$B$2:$B$76,0))</f>
        <v>0</v>
      </c>
      <c r="P24" s="68">
        <f>INDEX(UECs!$G$2:$U$136,MATCH($B24,UECs!$B$2:$B$136,0),MATCH(P$1,UECs!$G$1:$U$1,0))*INDEX(Saturations!$G$2:$U$136,MATCH($B24,Saturations!$B$2:$B$136,0),MATCH(P$1,Saturations!$G$1:$U$1,0))*INDEX('Control Totals'!$E$2:$E$76,MATCH($C24&amp;"_"&amp;P$1,'Control Totals'!$B$2:$B$76,0))</f>
        <v>0</v>
      </c>
      <c r="Q24" s="68">
        <f>INDEX(UECs!$G$2:$U$136,MATCH($B24,UECs!$B$2:$B$136,0),MATCH(Q$1,UECs!$G$1:$U$1,0))*INDEX(Saturations!$G$2:$U$136,MATCH($B24,Saturations!$B$2:$B$136,0),MATCH(Q$1,Saturations!$G$1:$U$1,0))*INDEX('Control Totals'!$E$2:$E$76,MATCH($C24&amp;"_"&amp;Q$1,'Control Totals'!$B$2:$B$76,0))</f>
        <v>21122.491872428782</v>
      </c>
      <c r="R24" s="68">
        <f>INDEX(UECs!$G$2:$U$136,MATCH($B24,UECs!$B$2:$B$136,0),MATCH(R$1,UECs!$G$1:$U$1,0))*INDEX(Saturations!$G$2:$U$136,MATCH($B24,Saturations!$B$2:$B$136,0),MATCH(R$1,Saturations!$G$1:$U$1,0))*INDEX('Control Totals'!$E$2:$E$76,MATCH($C24&amp;"_"&amp;R$1,'Control Totals'!$B$2:$B$76,0))</f>
        <v>0</v>
      </c>
      <c r="S24" s="68">
        <f>INDEX(UECs!$G$2:$U$136,MATCH($B24,UECs!$B$2:$B$136,0),MATCH(S$1,UECs!$G$1:$U$1,0))*INDEX(Saturations!$G$2:$U$136,MATCH($B24,Saturations!$B$2:$B$136,0),MATCH(S$1,Saturations!$G$1:$U$1,0))*INDEX('Control Totals'!$E$2:$E$76,MATCH($C24&amp;"_"&amp;S$1,'Control Totals'!$B$2:$B$76,0))</f>
        <v>404740.46631171083</v>
      </c>
      <c r="T24" s="68">
        <f>INDEX(UECs!$G$2:$U$136,MATCH($B24,UECs!$B$2:$B$136,0),MATCH(T$1,UECs!$G$1:$U$1,0))*INDEX(Saturations!$G$2:$U$136,MATCH($B24,Saturations!$B$2:$B$136,0),MATCH(T$1,Saturations!$G$1:$U$1,0))*INDEX('Control Totals'!$E$2:$E$76,MATCH($C24&amp;"_"&amp;T$1,'Control Totals'!$B$2:$B$76,0))</f>
        <v>0</v>
      </c>
      <c r="U24" s="68">
        <f>INDEX(UECs!$G$2:$U$136,MATCH($B24,UECs!$B$2:$B$136,0),MATCH(U$1,UECs!$G$1:$U$1,0))*INDEX(Saturations!$G$2:$U$136,MATCH($B24,Saturations!$B$2:$B$136,0),MATCH(U$1,Saturations!$G$1:$U$1,0))*INDEX('Control Totals'!$E$2:$E$76,MATCH($C24&amp;"_"&amp;U$1,'Control Totals'!$B$2:$B$76,0))</f>
        <v>0</v>
      </c>
      <c r="V24" s="68">
        <f>INDEX(UECs!$G$2:$U$136,MATCH($B24,UECs!$B$2:$B$136,0),MATCH(V$1,UECs!$G$1:$U$1,0))*INDEX(Saturations!$G$2:$U$136,MATCH($B24,Saturations!$B$2:$B$136,0),MATCH(V$1,Saturations!$G$1:$U$1,0))*INDEX('Control Totals'!$E$2:$E$76,MATCH($C24&amp;"_"&amp;V$1,'Control Totals'!$B$2:$B$76,0))</f>
        <v>2333845.1894721258</v>
      </c>
    </row>
    <row r="25" spans="1:22" ht="14.4" x14ac:dyDescent="0.3">
      <c r="A25" t="str">
        <f t="shared" si="0"/>
        <v>WAProcessProcess Refrigeration</v>
      </c>
      <c r="B25" s="64" t="str">
        <f t="shared" si="1"/>
        <v>WA_Process_Electric_Process Refrigeration</v>
      </c>
      <c r="C25" s="65" t="s">
        <v>24</v>
      </c>
      <c r="D25" s="65" t="s">
        <v>99</v>
      </c>
      <c r="E25" s="65" t="s">
        <v>118</v>
      </c>
      <c r="F25" s="65" t="s">
        <v>101</v>
      </c>
      <c r="G25" s="65" t="s">
        <v>4</v>
      </c>
      <c r="H25" s="68">
        <f>INDEX(UECs!$G$2:$U$136,MATCH($B25,UECs!$B$2:$B$136,0),MATCH(H$1,UECs!$G$1:$U$1,0))*INDEX(Saturations!$G$2:$U$136,MATCH($B25,Saturations!$B$2:$B$136,0),MATCH(H$1,Saturations!$G$1:$U$1,0))*INDEX('Control Totals'!$E$2:$E$76,MATCH($C25&amp;"_"&amp;H$1,'Control Totals'!$B$2:$B$76,0))</f>
        <v>30504758.643259518</v>
      </c>
      <c r="I25" s="68">
        <f>INDEX(UECs!$G$2:$U$136,MATCH($B25,UECs!$B$2:$B$136,0),MATCH(I$1,UECs!$G$1:$U$1,0))*INDEX(Saturations!$G$2:$U$136,MATCH($B25,Saturations!$B$2:$B$136,0),MATCH(I$1,Saturations!$G$1:$U$1,0))*INDEX('Control Totals'!$E$2:$E$76,MATCH($C25&amp;"_"&amp;I$1,'Control Totals'!$B$2:$B$76,0))</f>
        <v>0</v>
      </c>
      <c r="J25" s="68">
        <f>INDEX(UECs!$G$2:$U$136,MATCH($B25,UECs!$B$2:$B$136,0),MATCH(J$1,UECs!$G$1:$U$1,0))*INDEX(Saturations!$G$2:$U$136,MATCH($B25,Saturations!$B$2:$B$136,0),MATCH(J$1,Saturations!$G$1:$U$1,0))*INDEX('Control Totals'!$E$2:$E$76,MATCH($C25&amp;"_"&amp;J$1,'Control Totals'!$B$2:$B$76,0))</f>
        <v>27844027.904031347</v>
      </c>
      <c r="K25" s="68">
        <f>INDEX(UECs!$G$2:$U$136,MATCH($B25,UECs!$B$2:$B$136,0),MATCH(K$1,UECs!$G$1:$U$1,0))*INDEX(Saturations!$G$2:$U$136,MATCH($B25,Saturations!$B$2:$B$136,0),MATCH(K$1,Saturations!$G$1:$U$1,0))*INDEX('Control Totals'!$E$2:$E$76,MATCH($C25&amp;"_"&amp;K$1,'Control Totals'!$B$2:$B$76,0))</f>
        <v>0</v>
      </c>
      <c r="L25" s="68">
        <f>INDEX(UECs!$G$2:$U$136,MATCH($B25,UECs!$B$2:$B$136,0),MATCH(L$1,UECs!$G$1:$U$1,0))*INDEX(Saturations!$G$2:$U$136,MATCH($B25,Saturations!$B$2:$B$136,0),MATCH(L$1,Saturations!$G$1:$U$1,0))*INDEX('Control Totals'!$E$2:$E$76,MATCH($C25&amp;"_"&amp;L$1,'Control Totals'!$B$2:$B$76,0))</f>
        <v>1196.1420227827332</v>
      </c>
      <c r="M25" s="68">
        <f>INDEX(UECs!$G$2:$U$136,MATCH($B25,UECs!$B$2:$B$136,0),MATCH(M$1,UECs!$G$1:$U$1,0))*INDEX(Saturations!$G$2:$U$136,MATCH($B25,Saturations!$B$2:$B$136,0),MATCH(M$1,Saturations!$G$1:$U$1,0))*INDEX('Control Totals'!$E$2:$E$76,MATCH($C25&amp;"_"&amp;M$1,'Control Totals'!$B$2:$B$76,0))</f>
        <v>0</v>
      </c>
      <c r="N25" s="68">
        <f>INDEX(UECs!$G$2:$U$136,MATCH($B25,UECs!$B$2:$B$136,0),MATCH(N$1,UECs!$G$1:$U$1,0))*INDEX(Saturations!$G$2:$U$136,MATCH($B25,Saturations!$B$2:$B$136,0),MATCH(N$1,Saturations!$G$1:$U$1,0))*INDEX('Control Totals'!$E$2:$E$76,MATCH($C25&amp;"_"&amp;N$1,'Control Totals'!$B$2:$B$76,0))</f>
        <v>0</v>
      </c>
      <c r="O25" s="68">
        <f>INDEX(UECs!$G$2:$U$136,MATCH($B25,UECs!$B$2:$B$136,0),MATCH(O$1,UECs!$G$1:$U$1,0))*INDEX(Saturations!$G$2:$U$136,MATCH($B25,Saturations!$B$2:$B$136,0),MATCH(O$1,Saturations!$G$1:$U$1,0))*INDEX('Control Totals'!$E$2:$E$76,MATCH($C25&amp;"_"&amp;O$1,'Control Totals'!$B$2:$B$76,0))</f>
        <v>0</v>
      </c>
      <c r="P25" s="68">
        <f>INDEX(UECs!$G$2:$U$136,MATCH($B25,UECs!$B$2:$B$136,0),MATCH(P$1,UECs!$G$1:$U$1,0))*INDEX(Saturations!$G$2:$U$136,MATCH($B25,Saturations!$B$2:$B$136,0),MATCH(P$1,Saturations!$G$1:$U$1,0))*INDEX('Control Totals'!$E$2:$E$76,MATCH($C25&amp;"_"&amp;P$1,'Control Totals'!$B$2:$B$76,0))</f>
        <v>0</v>
      </c>
      <c r="Q25" s="68">
        <f>INDEX(UECs!$G$2:$U$136,MATCH($B25,UECs!$B$2:$B$136,0),MATCH(Q$1,UECs!$G$1:$U$1,0))*INDEX(Saturations!$G$2:$U$136,MATCH($B25,Saturations!$B$2:$B$136,0),MATCH(Q$1,Saturations!$G$1:$U$1,0))*INDEX('Control Totals'!$E$2:$E$76,MATCH($C25&amp;"_"&amp;Q$1,'Control Totals'!$B$2:$B$76,0))</f>
        <v>21122.491872428782</v>
      </c>
      <c r="R25" s="68">
        <f>INDEX(UECs!$G$2:$U$136,MATCH($B25,UECs!$B$2:$B$136,0),MATCH(R$1,UECs!$G$1:$U$1,0))*INDEX(Saturations!$G$2:$U$136,MATCH($B25,Saturations!$B$2:$B$136,0),MATCH(R$1,Saturations!$G$1:$U$1,0))*INDEX('Control Totals'!$E$2:$E$76,MATCH($C25&amp;"_"&amp;R$1,'Control Totals'!$B$2:$B$76,0))</f>
        <v>0</v>
      </c>
      <c r="S25" s="68">
        <f>INDEX(UECs!$G$2:$U$136,MATCH($B25,UECs!$B$2:$B$136,0),MATCH(S$1,UECs!$G$1:$U$1,0))*INDEX(Saturations!$G$2:$U$136,MATCH($B25,Saturations!$B$2:$B$136,0),MATCH(S$1,Saturations!$G$1:$U$1,0))*INDEX('Control Totals'!$E$2:$E$76,MATCH($C25&amp;"_"&amp;S$1,'Control Totals'!$B$2:$B$76,0))</f>
        <v>404740.46631171083</v>
      </c>
      <c r="T25" s="68">
        <f>INDEX(UECs!$G$2:$U$136,MATCH($B25,UECs!$B$2:$B$136,0),MATCH(T$1,UECs!$G$1:$U$1,0))*INDEX(Saturations!$G$2:$U$136,MATCH($B25,Saturations!$B$2:$B$136,0),MATCH(T$1,Saturations!$G$1:$U$1,0))*INDEX('Control Totals'!$E$2:$E$76,MATCH($C25&amp;"_"&amp;T$1,'Control Totals'!$B$2:$B$76,0))</f>
        <v>0</v>
      </c>
      <c r="U25" s="68">
        <f>INDEX(UECs!$G$2:$U$136,MATCH($B25,UECs!$B$2:$B$136,0),MATCH(U$1,UECs!$G$1:$U$1,0))*INDEX(Saturations!$G$2:$U$136,MATCH($B25,Saturations!$B$2:$B$136,0),MATCH(U$1,Saturations!$G$1:$U$1,0))*INDEX('Control Totals'!$E$2:$E$76,MATCH($C25&amp;"_"&amp;U$1,'Control Totals'!$B$2:$B$76,0))</f>
        <v>0</v>
      </c>
      <c r="V25" s="68">
        <f>INDEX(UECs!$G$2:$U$136,MATCH($B25,UECs!$B$2:$B$136,0),MATCH(V$1,UECs!$G$1:$U$1,0))*INDEX(Saturations!$G$2:$U$136,MATCH($B25,Saturations!$B$2:$B$136,0),MATCH(V$1,Saturations!$G$1:$U$1,0))*INDEX('Control Totals'!$E$2:$E$76,MATCH($C25&amp;"_"&amp;V$1,'Control Totals'!$B$2:$B$76,0))</f>
        <v>2333845.1894721258</v>
      </c>
    </row>
    <row r="26" spans="1:22" ht="14.4" x14ac:dyDescent="0.3">
      <c r="A26" t="str">
        <f t="shared" si="0"/>
        <v>WAProcessProcess Electrochemical</v>
      </c>
      <c r="B26" s="64" t="str">
        <f t="shared" si="1"/>
        <v>WA_Process_Electric_Process Electrochemical</v>
      </c>
      <c r="C26" s="65" t="s">
        <v>24</v>
      </c>
      <c r="D26" s="65" t="s">
        <v>99</v>
      </c>
      <c r="E26" s="65" t="s">
        <v>118</v>
      </c>
      <c r="F26" s="65" t="s">
        <v>102</v>
      </c>
      <c r="G26" s="65" t="s">
        <v>5</v>
      </c>
      <c r="H26" s="68">
        <f>INDEX(UECs!$G$2:$U$136,MATCH($B26,UECs!$B$2:$B$136,0),MATCH(H$1,UECs!$G$1:$U$1,0))*INDEX(Saturations!$G$2:$U$136,MATCH($B26,Saturations!$B$2:$B$136,0),MATCH(H$1,Saturations!$G$1:$U$1,0))*INDEX('Control Totals'!$E$2:$E$76,MATCH($C26&amp;"_"&amp;H$1,'Control Totals'!$B$2:$B$76,0))</f>
        <v>259368.25894538956</v>
      </c>
      <c r="I26" s="68">
        <f>INDEX(UECs!$G$2:$U$136,MATCH($B26,UECs!$B$2:$B$136,0),MATCH(I$1,UECs!$G$1:$U$1,0))*INDEX(Saturations!$G$2:$U$136,MATCH($B26,Saturations!$B$2:$B$136,0),MATCH(I$1,Saturations!$G$1:$U$1,0))*INDEX('Control Totals'!$E$2:$E$76,MATCH($C26&amp;"_"&amp;I$1,'Control Totals'!$B$2:$B$76,0))</f>
        <v>65877.560943468197</v>
      </c>
      <c r="J26" s="68">
        <f>INDEX(UECs!$G$2:$U$136,MATCH($B26,UECs!$B$2:$B$136,0),MATCH(J$1,UECs!$G$1:$U$1,0))*INDEX(Saturations!$G$2:$U$136,MATCH($B26,Saturations!$B$2:$B$136,0),MATCH(J$1,Saturations!$G$1:$U$1,0))*INDEX('Control Totals'!$E$2:$E$76,MATCH($C26&amp;"_"&amp;J$1,'Control Totals'!$B$2:$B$76,0))</f>
        <v>385556.04874432273</v>
      </c>
      <c r="K26" s="68">
        <f>INDEX(UECs!$G$2:$U$136,MATCH($B26,UECs!$B$2:$B$136,0),MATCH(K$1,UECs!$G$1:$U$1,0))*INDEX(Saturations!$G$2:$U$136,MATCH($B26,Saturations!$B$2:$B$136,0),MATCH(K$1,Saturations!$G$1:$U$1,0))*INDEX('Control Totals'!$E$2:$E$76,MATCH($C26&amp;"_"&amp;K$1,'Control Totals'!$B$2:$B$76,0))</f>
        <v>3595600.3373217364</v>
      </c>
      <c r="L26" s="68">
        <f>INDEX(UECs!$G$2:$U$136,MATCH($B26,UECs!$B$2:$B$136,0),MATCH(L$1,UECs!$G$1:$U$1,0))*INDEX(Saturations!$G$2:$U$136,MATCH($B26,Saturations!$B$2:$B$136,0),MATCH(L$1,Saturations!$G$1:$U$1,0))*INDEX('Control Totals'!$E$2:$E$76,MATCH($C26&amp;"_"&amp;L$1,'Control Totals'!$B$2:$B$76,0))</f>
        <v>802.30028412039405</v>
      </c>
      <c r="M26" s="68">
        <f>INDEX(UECs!$G$2:$U$136,MATCH($B26,UECs!$B$2:$B$136,0),MATCH(M$1,UECs!$G$1:$U$1,0))*INDEX(Saturations!$G$2:$U$136,MATCH($B26,Saturations!$B$2:$B$136,0),MATCH(M$1,Saturations!$G$1:$U$1,0))*INDEX('Control Totals'!$E$2:$E$76,MATCH($C26&amp;"_"&amp;M$1,'Control Totals'!$B$2:$B$76,0))</f>
        <v>13315.002374950878</v>
      </c>
      <c r="N26" s="68">
        <f>INDEX(UECs!$G$2:$U$136,MATCH($B26,UECs!$B$2:$B$136,0),MATCH(N$1,UECs!$G$1:$U$1,0))*INDEX(Saturations!$G$2:$U$136,MATCH($B26,Saturations!$B$2:$B$136,0),MATCH(N$1,Saturations!$G$1:$U$1,0))*INDEX('Control Totals'!$E$2:$E$76,MATCH($C26&amp;"_"&amp;N$1,'Control Totals'!$B$2:$B$76,0))</f>
        <v>27006.912458085942</v>
      </c>
      <c r="O26" s="68">
        <f>INDEX(UECs!$G$2:$U$136,MATCH($B26,UECs!$B$2:$B$136,0),MATCH(O$1,UECs!$G$1:$U$1,0))*INDEX(Saturations!$G$2:$U$136,MATCH($B26,Saturations!$B$2:$B$136,0),MATCH(O$1,Saturations!$G$1:$U$1,0))*INDEX('Control Totals'!$E$2:$E$76,MATCH($C26&amp;"_"&amp;O$1,'Control Totals'!$B$2:$B$76,0))</f>
        <v>0</v>
      </c>
      <c r="P26" s="68">
        <f>INDEX(UECs!$G$2:$U$136,MATCH($B26,UECs!$B$2:$B$136,0),MATCH(P$1,UECs!$G$1:$U$1,0))*INDEX(Saturations!$G$2:$U$136,MATCH($B26,Saturations!$B$2:$B$136,0),MATCH(P$1,Saturations!$G$1:$U$1,0))*INDEX('Control Totals'!$E$2:$E$76,MATCH($C26&amp;"_"&amp;P$1,'Control Totals'!$B$2:$B$76,0))</f>
        <v>0</v>
      </c>
      <c r="Q26" s="68">
        <f>INDEX(UECs!$G$2:$U$136,MATCH($B26,UECs!$B$2:$B$136,0),MATCH(Q$1,UECs!$G$1:$U$1,0))*INDEX(Saturations!$G$2:$U$136,MATCH($B26,Saturations!$B$2:$B$136,0),MATCH(Q$1,Saturations!$G$1:$U$1,0))*INDEX('Control Totals'!$E$2:$E$76,MATCH($C26&amp;"_"&amp;Q$1,'Control Totals'!$B$2:$B$76,0))</f>
        <v>89275.996583915155</v>
      </c>
      <c r="R26" s="68">
        <f>INDEX(UECs!$G$2:$U$136,MATCH($B26,UECs!$B$2:$B$136,0),MATCH(R$1,UECs!$G$1:$U$1,0))*INDEX(Saturations!$G$2:$U$136,MATCH($B26,Saturations!$B$2:$B$136,0),MATCH(R$1,Saturations!$G$1:$U$1,0))*INDEX('Control Totals'!$E$2:$E$76,MATCH($C26&amp;"_"&amp;R$1,'Control Totals'!$B$2:$B$76,0))</f>
        <v>60647.581193430065</v>
      </c>
      <c r="S26" s="68">
        <f>INDEX(UECs!$G$2:$U$136,MATCH($B26,UECs!$B$2:$B$136,0),MATCH(S$1,UECs!$G$1:$U$1,0))*INDEX(Saturations!$G$2:$U$136,MATCH($B26,Saturations!$B$2:$B$136,0),MATCH(S$1,Saturations!$G$1:$U$1,0))*INDEX('Control Totals'!$E$2:$E$76,MATCH($C26&amp;"_"&amp;S$1,'Control Totals'!$B$2:$B$76,0))</f>
        <v>134016.26125875322</v>
      </c>
      <c r="T26" s="68">
        <f>INDEX(UECs!$G$2:$U$136,MATCH($B26,UECs!$B$2:$B$136,0),MATCH(T$1,UECs!$G$1:$U$1,0))*INDEX(Saturations!$G$2:$U$136,MATCH($B26,Saturations!$B$2:$B$136,0),MATCH(T$1,Saturations!$G$1:$U$1,0))*INDEX('Control Totals'!$E$2:$E$76,MATCH($C26&amp;"_"&amp;T$1,'Control Totals'!$B$2:$B$76,0))</f>
        <v>0</v>
      </c>
      <c r="U26" s="68">
        <f>INDEX(UECs!$G$2:$U$136,MATCH($B26,UECs!$B$2:$B$136,0),MATCH(U$1,UECs!$G$1:$U$1,0))*INDEX(Saturations!$G$2:$U$136,MATCH($B26,Saturations!$B$2:$B$136,0),MATCH(U$1,Saturations!$G$1:$U$1,0))*INDEX('Control Totals'!$E$2:$E$76,MATCH($C26&amp;"_"&amp;U$1,'Control Totals'!$B$2:$B$76,0))</f>
        <v>293592.4932560678</v>
      </c>
      <c r="V26" s="68">
        <f>INDEX(UECs!$G$2:$U$136,MATCH($B26,UECs!$B$2:$B$136,0),MATCH(V$1,UECs!$G$1:$U$1,0))*INDEX(Saturations!$G$2:$U$136,MATCH($B26,Saturations!$B$2:$B$136,0),MATCH(V$1,Saturations!$G$1:$U$1,0))*INDEX('Control Totals'!$E$2:$E$76,MATCH($C26&amp;"_"&amp;V$1,'Control Totals'!$B$2:$B$76,0))</f>
        <v>544204.00070432061</v>
      </c>
    </row>
    <row r="27" spans="1:22" ht="14.4" x14ac:dyDescent="0.3">
      <c r="A27" t="str">
        <f t="shared" si="0"/>
        <v>WAProcessProcess Other</v>
      </c>
      <c r="B27" s="64" t="str">
        <f t="shared" si="1"/>
        <v>WA_Process_Electric_Process Other</v>
      </c>
      <c r="C27" s="65" t="s">
        <v>24</v>
      </c>
      <c r="D27" s="65" t="s">
        <v>99</v>
      </c>
      <c r="E27" s="65" t="s">
        <v>118</v>
      </c>
      <c r="F27" s="65" t="s">
        <v>6</v>
      </c>
      <c r="G27" s="65" t="s">
        <v>6</v>
      </c>
      <c r="H27" s="68">
        <f>INDEX(UECs!$G$2:$U$136,MATCH($B27,UECs!$B$2:$B$136,0),MATCH(H$1,UECs!$G$1:$U$1,0))*INDEX(Saturations!$G$2:$U$136,MATCH($B27,Saturations!$B$2:$B$136,0),MATCH(H$1,Saturations!$G$1:$U$1,0))*INDEX('Control Totals'!$E$2:$E$76,MATCH($C27&amp;"_"&amp;H$1,'Control Totals'!$B$2:$B$76,0))</f>
        <v>2106985.6800210765</v>
      </c>
      <c r="I27" s="68">
        <f>INDEX(UECs!$G$2:$U$136,MATCH($B27,UECs!$B$2:$B$136,0),MATCH(I$1,UECs!$G$1:$U$1,0))*INDEX(Saturations!$G$2:$U$136,MATCH($B27,Saturations!$B$2:$B$136,0),MATCH(I$1,Saturations!$G$1:$U$1,0))*INDEX('Control Totals'!$E$2:$E$76,MATCH($C27&amp;"_"&amp;I$1,'Control Totals'!$B$2:$B$76,0))</f>
        <v>362326.58518907503</v>
      </c>
      <c r="J27" s="68">
        <f>INDEX(UECs!$G$2:$U$136,MATCH($B27,UECs!$B$2:$B$136,0),MATCH(J$1,UECs!$G$1:$U$1,0))*INDEX(Saturations!$G$2:$U$136,MATCH($B27,Saturations!$B$2:$B$136,0),MATCH(J$1,Saturations!$G$1:$U$1,0))*INDEX('Control Totals'!$E$2:$E$76,MATCH($C27&amp;"_"&amp;J$1,'Control Totals'!$B$2:$B$76,0))</f>
        <v>3132075.9018582925</v>
      </c>
      <c r="K27" s="68">
        <f>INDEX(UECs!$G$2:$U$136,MATCH($B27,UECs!$B$2:$B$136,0),MATCH(K$1,UECs!$G$1:$U$1,0))*INDEX(Saturations!$G$2:$U$136,MATCH($B27,Saturations!$B$2:$B$136,0),MATCH(K$1,Saturations!$G$1:$U$1,0))*INDEX('Control Totals'!$E$2:$E$76,MATCH($C27&amp;"_"&amp;K$1,'Control Totals'!$B$2:$B$76,0))</f>
        <v>14794940.035332311</v>
      </c>
      <c r="L27" s="68">
        <f>INDEX(UECs!$G$2:$U$136,MATCH($B27,UECs!$B$2:$B$136,0),MATCH(L$1,UECs!$G$1:$U$1,0))*INDEX(Saturations!$G$2:$U$136,MATCH($B27,Saturations!$B$2:$B$136,0),MATCH(L$1,Saturations!$G$1:$U$1,0))*INDEX('Control Totals'!$E$2:$E$76,MATCH($C27&amp;"_"&amp;L$1,'Control Totals'!$B$2:$B$76,0))</f>
        <v>393.8417386623392</v>
      </c>
      <c r="M27" s="68">
        <f>INDEX(UECs!$G$2:$U$136,MATCH($B27,UECs!$B$2:$B$136,0),MATCH(M$1,UECs!$G$1:$U$1,0))*INDEX(Saturations!$G$2:$U$136,MATCH($B27,Saturations!$B$2:$B$136,0),MATCH(M$1,Saturations!$G$1:$U$1,0))*INDEX('Control Totals'!$E$2:$E$76,MATCH($C27&amp;"_"&amp;M$1,'Control Totals'!$B$2:$B$76,0))</f>
        <v>16204.106663855317</v>
      </c>
      <c r="N27" s="68">
        <f>INDEX(UECs!$G$2:$U$136,MATCH($B27,UECs!$B$2:$B$136,0),MATCH(N$1,UECs!$G$1:$U$1,0))*INDEX(Saturations!$G$2:$U$136,MATCH($B27,Saturations!$B$2:$B$136,0),MATCH(N$1,Saturations!$G$1:$U$1,0))*INDEX('Control Totals'!$E$2:$E$76,MATCH($C27&amp;"_"&amp;N$1,'Control Totals'!$B$2:$B$76,0))</f>
        <v>205270.96943398428</v>
      </c>
      <c r="O27" s="68">
        <f>INDEX(UECs!$G$2:$U$136,MATCH($B27,UECs!$B$2:$B$136,0),MATCH(O$1,UECs!$G$1:$U$1,0))*INDEX(Saturations!$G$2:$U$136,MATCH($B27,Saturations!$B$2:$B$136,0),MATCH(O$1,Saturations!$G$1:$U$1,0))*INDEX('Control Totals'!$E$2:$E$76,MATCH($C27&amp;"_"&amp;O$1,'Control Totals'!$B$2:$B$76,0))</f>
        <v>0</v>
      </c>
      <c r="P27" s="68">
        <f>INDEX(UECs!$G$2:$U$136,MATCH($B27,UECs!$B$2:$B$136,0),MATCH(P$1,UECs!$G$1:$U$1,0))*INDEX(Saturations!$G$2:$U$136,MATCH($B27,Saturations!$B$2:$B$136,0),MATCH(P$1,Saturations!$G$1:$U$1,0))*INDEX('Control Totals'!$E$2:$E$76,MATCH($C27&amp;"_"&amp;P$1,'Control Totals'!$B$2:$B$76,0))</f>
        <v>0</v>
      </c>
      <c r="Q27" s="68">
        <f>INDEX(UECs!$G$2:$U$136,MATCH($B27,UECs!$B$2:$B$136,0),MATCH(Q$1,UECs!$G$1:$U$1,0))*INDEX(Saturations!$G$2:$U$136,MATCH($B27,Saturations!$B$2:$B$136,0),MATCH(Q$1,Saturations!$G$1:$U$1,0))*INDEX('Control Totals'!$E$2:$E$76,MATCH($C27&amp;"_"&amp;Q$1,'Control Totals'!$B$2:$B$76,0))</f>
        <v>8083.1729824842432</v>
      </c>
      <c r="R27" s="68">
        <f>INDEX(UECs!$G$2:$U$136,MATCH($B27,UECs!$B$2:$B$136,0),MATCH(R$1,UECs!$G$1:$U$1,0))*INDEX(Saturations!$G$2:$U$136,MATCH($B27,Saturations!$B$2:$B$136,0),MATCH(R$1,Saturations!$G$1:$U$1,0))*INDEX('Control Totals'!$E$2:$E$76,MATCH($C27&amp;"_"&amp;R$1,'Control Totals'!$B$2:$B$76,0))</f>
        <v>196302.42219619494</v>
      </c>
      <c r="S27" s="68">
        <f>INDEX(UECs!$G$2:$U$136,MATCH($B27,UECs!$B$2:$B$136,0),MATCH(S$1,UECs!$G$1:$U$1,0))*INDEX(Saturations!$G$2:$U$136,MATCH($B27,Saturations!$B$2:$B$136,0),MATCH(S$1,Saturations!$G$1:$U$1,0))*INDEX('Control Totals'!$E$2:$E$76,MATCH($C27&amp;"_"&amp;S$1,'Control Totals'!$B$2:$B$76,0))</f>
        <v>306647.37745646917</v>
      </c>
      <c r="T27" s="68">
        <f>INDEX(UECs!$G$2:$U$136,MATCH($B27,UECs!$B$2:$B$136,0),MATCH(T$1,UECs!$G$1:$U$1,0))*INDEX(Saturations!$G$2:$U$136,MATCH($B27,Saturations!$B$2:$B$136,0),MATCH(T$1,Saturations!$G$1:$U$1,0))*INDEX('Control Totals'!$E$2:$E$76,MATCH($C27&amp;"_"&amp;T$1,'Control Totals'!$B$2:$B$76,0))</f>
        <v>0</v>
      </c>
      <c r="U27" s="68">
        <f>INDEX(UECs!$G$2:$U$136,MATCH($B27,UECs!$B$2:$B$136,0),MATCH(U$1,UECs!$G$1:$U$1,0))*INDEX(Saturations!$G$2:$U$136,MATCH($B27,Saturations!$B$2:$B$136,0),MATCH(U$1,Saturations!$G$1:$U$1,0))*INDEX('Control Totals'!$E$2:$E$76,MATCH($C27&amp;"_"&amp;U$1,'Control Totals'!$B$2:$B$76,0))</f>
        <v>273461.45458013605</v>
      </c>
      <c r="V27" s="68">
        <f>INDEX(UECs!$G$2:$U$136,MATCH($B27,UECs!$B$2:$B$136,0),MATCH(V$1,UECs!$G$1:$U$1,0))*INDEX(Saturations!$G$2:$U$136,MATCH($B27,Saturations!$B$2:$B$136,0),MATCH(V$1,Saturations!$G$1:$U$1,0))*INDEX('Control Totals'!$E$2:$E$76,MATCH($C27&amp;"_"&amp;V$1,'Control Totals'!$B$2:$B$76,0))</f>
        <v>1465839.8083487342</v>
      </c>
    </row>
    <row r="28" spans="1:22" ht="14.4" x14ac:dyDescent="0.3">
      <c r="A28" t="str">
        <f t="shared" si="0"/>
        <v>WAMiscellaneousMiscellaneous</v>
      </c>
      <c r="B28" s="64" t="str">
        <f t="shared" si="1"/>
        <v>WA_Miscellaneous_Electric_Miscellaneous</v>
      </c>
      <c r="C28" s="65" t="s">
        <v>24</v>
      </c>
      <c r="D28" s="65" t="s">
        <v>91</v>
      </c>
      <c r="E28" s="65" t="s">
        <v>118</v>
      </c>
      <c r="F28" s="65" t="s">
        <v>91</v>
      </c>
      <c r="G28" s="65" t="s">
        <v>6</v>
      </c>
      <c r="H28" s="68">
        <f>INDEX(UECs!$G$2:$U$136,MATCH($B28,UECs!$B$2:$B$136,0),MATCH(H$1,UECs!$G$1:$U$1,0))*INDEX(Saturations!$G$2:$U$136,MATCH($B28,Saturations!$B$2:$B$136,0),MATCH(H$1,Saturations!$G$1:$U$1,0))*INDEX('Control Totals'!$E$2:$E$76,MATCH($C28&amp;"_"&amp;H$1,'Control Totals'!$B$2:$B$76,0))</f>
        <v>10057385.664517699</v>
      </c>
      <c r="I28" s="68">
        <f>INDEX(UECs!$G$2:$U$136,MATCH($B28,UECs!$B$2:$B$136,0),MATCH(I$1,UECs!$G$1:$U$1,0))*INDEX(Saturations!$G$2:$U$136,MATCH($B28,Saturations!$B$2:$B$136,0),MATCH(I$1,Saturations!$G$1:$U$1,0))*INDEX('Control Totals'!$E$2:$E$76,MATCH($C28&amp;"_"&amp;I$1,'Control Totals'!$B$2:$B$76,0))</f>
        <v>65877.560943468197</v>
      </c>
      <c r="J28" s="68">
        <f>INDEX(UECs!$G$2:$U$136,MATCH($B28,UECs!$B$2:$B$136,0),MATCH(J$1,UECs!$G$1:$U$1,0))*INDEX(Saturations!$G$2:$U$136,MATCH($B28,Saturations!$B$2:$B$136,0),MATCH(J$1,Saturations!$G$1:$U$1,0))*INDEX('Control Totals'!$E$2:$E$76,MATCH($C28&amp;"_"&amp;J$1,'Control Totals'!$B$2:$B$76,0))</f>
        <v>4995485.5326491864</v>
      </c>
      <c r="K28" s="68">
        <f>INDEX(UECs!$G$2:$U$136,MATCH($B28,UECs!$B$2:$B$136,0),MATCH(K$1,UECs!$G$1:$U$1,0))*INDEX(Saturations!$G$2:$U$136,MATCH($B28,Saturations!$B$2:$B$136,0),MATCH(K$1,Saturations!$G$1:$U$1,0))*INDEX('Control Totals'!$E$2:$E$76,MATCH($C28&amp;"_"&amp;K$1,'Control Totals'!$B$2:$B$76,0))</f>
        <v>0</v>
      </c>
      <c r="L28" s="68">
        <f>INDEX(UECs!$G$2:$U$136,MATCH($B28,UECs!$B$2:$B$136,0),MATCH(L$1,UECs!$G$1:$U$1,0))*INDEX(Saturations!$G$2:$U$136,MATCH($B28,Saturations!$B$2:$B$136,0),MATCH(L$1,Saturations!$G$1:$U$1,0))*INDEX('Control Totals'!$E$2:$E$76,MATCH($C28&amp;"_"&amp;L$1,'Control Totals'!$B$2:$B$76,0))</f>
        <v>0</v>
      </c>
      <c r="M28" s="68">
        <f>INDEX(UECs!$G$2:$U$136,MATCH($B28,UECs!$B$2:$B$136,0),MATCH(M$1,UECs!$G$1:$U$1,0))*INDEX(Saturations!$G$2:$U$136,MATCH($B28,Saturations!$B$2:$B$136,0),MATCH(M$1,Saturations!$G$1:$U$1,0))*INDEX('Control Totals'!$E$2:$E$76,MATCH($C28&amp;"_"&amp;M$1,'Control Totals'!$B$2:$B$76,0))</f>
        <v>10091.976249756464</v>
      </c>
      <c r="N28" s="68">
        <f>INDEX(UECs!$G$2:$U$136,MATCH($B28,UECs!$B$2:$B$136,0),MATCH(N$1,UECs!$G$1:$U$1,0))*INDEX(Saturations!$G$2:$U$136,MATCH($B28,Saturations!$B$2:$B$136,0),MATCH(N$1,Saturations!$G$1:$U$1,0))*INDEX('Control Totals'!$E$2:$E$76,MATCH($C28&amp;"_"&amp;N$1,'Control Totals'!$B$2:$B$76,0))</f>
        <v>19821.045921455778</v>
      </c>
      <c r="O28" s="68">
        <f>INDEX(UECs!$G$2:$U$136,MATCH($B28,UECs!$B$2:$B$136,0),MATCH(O$1,UECs!$G$1:$U$1,0))*INDEX(Saturations!$G$2:$U$136,MATCH($B28,Saturations!$B$2:$B$136,0),MATCH(O$1,Saturations!$G$1:$U$1,0))*INDEX('Control Totals'!$E$2:$E$76,MATCH($C28&amp;"_"&amp;O$1,'Control Totals'!$B$2:$B$76,0))</f>
        <v>1136108.9261263281</v>
      </c>
      <c r="P28" s="68">
        <f>INDEX(UECs!$G$2:$U$136,MATCH($B28,UECs!$B$2:$B$136,0),MATCH(P$1,UECs!$G$1:$U$1,0))*INDEX(Saturations!$G$2:$U$136,MATCH($B28,Saturations!$B$2:$B$136,0),MATCH(P$1,Saturations!$G$1:$U$1,0))*INDEX('Control Totals'!$E$2:$E$76,MATCH($C28&amp;"_"&amp;P$1,'Control Totals'!$B$2:$B$76,0))</f>
        <v>977364.8965949791</v>
      </c>
      <c r="Q28" s="68">
        <f>INDEX(UECs!$G$2:$U$136,MATCH($B28,UECs!$B$2:$B$136,0),MATCH(Q$1,UECs!$G$1:$U$1,0))*INDEX(Saturations!$G$2:$U$136,MATCH($B28,Saturations!$B$2:$B$136,0),MATCH(Q$1,Saturations!$G$1:$U$1,0))*INDEX('Control Totals'!$E$2:$E$76,MATCH($C28&amp;"_"&amp;Q$1,'Control Totals'!$B$2:$B$76,0))</f>
        <v>0</v>
      </c>
      <c r="R28" s="68">
        <f>INDEX(UECs!$G$2:$U$136,MATCH($B28,UECs!$B$2:$B$136,0),MATCH(R$1,UECs!$G$1:$U$1,0))*INDEX(Saturations!$G$2:$U$136,MATCH($B28,Saturations!$B$2:$B$136,0),MATCH(R$1,Saturations!$G$1:$U$1,0))*INDEX('Control Totals'!$E$2:$E$76,MATCH($C28&amp;"_"&amp;R$1,'Control Totals'!$B$2:$B$76,0))</f>
        <v>33054.536183784337</v>
      </c>
      <c r="S28" s="68">
        <f>INDEX(UECs!$G$2:$U$136,MATCH($B28,UECs!$B$2:$B$136,0),MATCH(S$1,UECs!$G$1:$U$1,0))*INDEX(Saturations!$G$2:$U$136,MATCH($B28,Saturations!$B$2:$B$136,0),MATCH(S$1,Saturations!$G$1:$U$1,0))*INDEX('Control Totals'!$E$2:$E$76,MATCH($C28&amp;"_"&amp;S$1,'Control Totals'!$B$2:$B$76,0))</f>
        <v>638644.27144933806</v>
      </c>
      <c r="T28" s="68">
        <f>INDEX(UECs!$G$2:$U$136,MATCH($B28,UECs!$B$2:$B$136,0),MATCH(T$1,UECs!$G$1:$U$1,0))*INDEX(Saturations!$G$2:$U$136,MATCH($B28,Saturations!$B$2:$B$136,0),MATCH(T$1,Saturations!$G$1:$U$1,0))*INDEX('Control Totals'!$E$2:$E$76,MATCH($C28&amp;"_"&amp;T$1,'Control Totals'!$B$2:$B$76,0))</f>
        <v>0</v>
      </c>
      <c r="U28" s="68">
        <f>INDEX(UECs!$G$2:$U$136,MATCH($B28,UECs!$B$2:$B$136,0),MATCH(U$1,UECs!$G$1:$U$1,0))*INDEX(Saturations!$G$2:$U$136,MATCH($B28,Saturations!$B$2:$B$136,0),MATCH(U$1,Saturations!$G$1:$U$1,0))*INDEX('Control Totals'!$E$2:$E$76,MATCH($C28&amp;"_"&amp;U$1,'Control Totals'!$B$2:$B$76,0))</f>
        <v>0</v>
      </c>
      <c r="V28" s="68">
        <f>INDEX(UECs!$G$2:$U$136,MATCH($B28,UECs!$B$2:$B$136,0),MATCH(V$1,UECs!$G$1:$U$1,0))*INDEX(Saturations!$G$2:$U$136,MATCH($B28,Saturations!$B$2:$B$136,0),MATCH(V$1,Saturations!$G$1:$U$1,0))*INDEX('Control Totals'!$E$2:$E$76,MATCH($C28&amp;"_"&amp;V$1,'Control Totals'!$B$2:$B$76,0))</f>
        <v>4213543.362872595</v>
      </c>
    </row>
    <row r="29" spans="1:22" ht="14.4" x14ac:dyDescent="0.3">
      <c r="A29" t="str">
        <f t="shared" si="0"/>
        <v>UTCoolingAir-Cooled Chiller</v>
      </c>
      <c r="B29" s="64" t="str">
        <f t="shared" si="1"/>
        <v>UT_Cooling_Electric_Air-Cooled Chiller</v>
      </c>
      <c r="C29" s="65" t="s">
        <v>29</v>
      </c>
      <c r="D29" s="65" t="s">
        <v>76</v>
      </c>
      <c r="E29" s="65" t="s">
        <v>118</v>
      </c>
      <c r="F29" s="65" t="s">
        <v>77</v>
      </c>
      <c r="G29" s="65" t="s">
        <v>0</v>
      </c>
      <c r="H29" s="68">
        <f>INDEX(UECs!$G$2:$U$136,MATCH($B29,UECs!$B$2:$B$136,0),MATCH(H$1,UECs!$G$1:$U$1,0))*INDEX(Saturations!$G$2:$U$136,MATCH($B29,Saturations!$B$2:$B$136,0),MATCH(H$1,Saturations!$G$1:$U$1,0))*INDEX('Control Totals'!$E$2:$E$76,MATCH($C29&amp;"_"&amp;H$1,'Control Totals'!$B$2:$B$76,0))</f>
        <v>2796.1801597494541</v>
      </c>
      <c r="I29" s="68">
        <f>INDEX(UECs!$G$2:$U$136,MATCH($B29,UECs!$B$2:$B$136,0),MATCH(I$1,UECs!$G$1:$U$1,0))*INDEX(Saturations!$G$2:$U$136,MATCH($B29,Saturations!$B$2:$B$136,0),MATCH(I$1,Saturations!$G$1:$U$1,0))*INDEX('Control Totals'!$E$2:$E$76,MATCH($C29&amp;"_"&amp;I$1,'Control Totals'!$B$2:$B$76,0))</f>
        <v>6261.1016681306564</v>
      </c>
      <c r="J29" s="68">
        <f>INDEX(UECs!$G$2:$U$136,MATCH($B29,UECs!$B$2:$B$136,0),MATCH(J$1,UECs!$G$1:$U$1,0))*INDEX(Saturations!$G$2:$U$136,MATCH($B29,Saturations!$B$2:$B$136,0),MATCH(J$1,Saturations!$G$1:$U$1,0))*INDEX('Control Totals'!$E$2:$E$76,MATCH($C29&amp;"_"&amp;J$1,'Control Totals'!$B$2:$B$76,0))</f>
        <v>1544317.4888146808</v>
      </c>
      <c r="K29" s="68">
        <f>INDEX(UECs!$G$2:$U$136,MATCH($B29,UECs!$B$2:$B$136,0),MATCH(K$1,UECs!$G$1:$U$1,0))*INDEX(Saturations!$G$2:$U$136,MATCH($B29,Saturations!$B$2:$B$136,0),MATCH(K$1,Saturations!$G$1:$U$1,0))*INDEX('Control Totals'!$E$2:$E$76,MATCH($C29&amp;"_"&amp;K$1,'Control Totals'!$B$2:$B$76,0))</f>
        <v>422801.85174796422</v>
      </c>
      <c r="L29" s="68">
        <f>INDEX(UECs!$G$2:$U$136,MATCH($B29,UECs!$B$2:$B$136,0),MATCH(L$1,UECs!$G$1:$U$1,0))*INDEX(Saturations!$G$2:$U$136,MATCH($B29,Saturations!$B$2:$B$136,0),MATCH(L$1,Saturations!$G$1:$U$1,0))*INDEX('Control Totals'!$E$2:$E$76,MATCH($C29&amp;"_"&amp;L$1,'Control Totals'!$B$2:$B$76,0))</f>
        <v>4802.7315441638711</v>
      </c>
      <c r="M29" s="68">
        <f>INDEX(UECs!$G$2:$U$136,MATCH($B29,UECs!$B$2:$B$136,0),MATCH(M$1,UECs!$G$1:$U$1,0))*INDEX(Saturations!$G$2:$U$136,MATCH($B29,Saturations!$B$2:$B$136,0),MATCH(M$1,Saturations!$G$1:$U$1,0))*INDEX('Control Totals'!$E$2:$E$76,MATCH($C29&amp;"_"&amp;M$1,'Control Totals'!$B$2:$B$76,0))</f>
        <v>4622.9384069765956</v>
      </c>
      <c r="N29" s="68">
        <f>INDEX(UECs!$G$2:$U$136,MATCH($B29,UECs!$B$2:$B$136,0),MATCH(N$1,UECs!$G$1:$U$1,0))*INDEX(Saturations!$G$2:$U$136,MATCH($B29,Saturations!$B$2:$B$136,0),MATCH(N$1,Saturations!$G$1:$U$1,0))*INDEX('Control Totals'!$E$2:$E$76,MATCH($C29&amp;"_"&amp;N$1,'Control Totals'!$B$2:$B$76,0))</f>
        <v>2531290.2260770099</v>
      </c>
      <c r="O29" s="68">
        <f>INDEX(UECs!$G$2:$U$136,MATCH($B29,UECs!$B$2:$B$136,0),MATCH(O$1,UECs!$G$1:$U$1,0))*INDEX(Saturations!$G$2:$U$136,MATCH($B29,Saturations!$B$2:$B$136,0),MATCH(O$1,Saturations!$G$1:$U$1,0))*INDEX('Control Totals'!$E$2:$E$76,MATCH($C29&amp;"_"&amp;O$1,'Control Totals'!$B$2:$B$76,0))</f>
        <v>0</v>
      </c>
      <c r="P29" s="68">
        <f>INDEX(UECs!$G$2:$U$136,MATCH($B29,UECs!$B$2:$B$136,0),MATCH(P$1,UECs!$G$1:$U$1,0))*INDEX(Saturations!$G$2:$U$136,MATCH($B29,Saturations!$B$2:$B$136,0),MATCH(P$1,Saturations!$G$1:$U$1,0))*INDEX('Control Totals'!$E$2:$E$76,MATCH($C29&amp;"_"&amp;P$1,'Control Totals'!$B$2:$B$76,0))</f>
        <v>3157.6219975991585</v>
      </c>
      <c r="Q29" s="68">
        <f>INDEX(UECs!$G$2:$U$136,MATCH($B29,UECs!$B$2:$B$136,0),MATCH(Q$1,UECs!$G$1:$U$1,0))*INDEX(Saturations!$G$2:$U$136,MATCH($B29,Saturations!$B$2:$B$136,0),MATCH(Q$1,Saturations!$G$1:$U$1,0))*INDEX('Control Totals'!$E$2:$E$76,MATCH($C29&amp;"_"&amp;Q$1,'Control Totals'!$B$2:$B$76,0))</f>
        <v>1634006.2306621813</v>
      </c>
      <c r="R29" s="68">
        <f>INDEX(UECs!$G$2:$U$136,MATCH($B29,UECs!$B$2:$B$136,0),MATCH(R$1,UECs!$G$1:$U$1,0))*INDEX(Saturations!$G$2:$U$136,MATCH($B29,Saturations!$B$2:$B$136,0),MATCH(R$1,Saturations!$G$1:$U$1,0))*INDEX('Control Totals'!$E$2:$E$76,MATCH($C29&amp;"_"&amp;R$1,'Control Totals'!$B$2:$B$76,0))</f>
        <v>3441036.5476841535</v>
      </c>
      <c r="S29" s="68">
        <f>INDEX(UECs!$G$2:$U$136,MATCH($B29,UECs!$B$2:$B$136,0),MATCH(S$1,UECs!$G$1:$U$1,0))*INDEX(Saturations!$G$2:$U$136,MATCH($B29,Saturations!$B$2:$B$136,0),MATCH(S$1,Saturations!$G$1:$U$1,0))*INDEX('Control Totals'!$E$2:$E$76,MATCH($C29&amp;"_"&amp;S$1,'Control Totals'!$B$2:$B$76,0))</f>
        <v>970703.05995101074</v>
      </c>
      <c r="T29" s="68">
        <f>INDEX(UECs!$G$2:$U$136,MATCH($B29,UECs!$B$2:$B$136,0),MATCH(T$1,UECs!$G$1:$U$1,0))*INDEX(Saturations!$G$2:$U$136,MATCH($B29,Saturations!$B$2:$B$136,0),MATCH(T$1,Saturations!$G$1:$U$1,0))*INDEX('Control Totals'!$E$2:$E$76,MATCH($C29&amp;"_"&amp;T$1,'Control Totals'!$B$2:$B$76,0))</f>
        <v>480.29448201068078</v>
      </c>
      <c r="U29" s="68">
        <f>INDEX(UECs!$G$2:$U$136,MATCH($B29,UECs!$B$2:$B$136,0),MATCH(U$1,UECs!$G$1:$U$1,0))*INDEX(Saturations!$G$2:$U$136,MATCH($B29,Saturations!$B$2:$B$136,0),MATCH(U$1,Saturations!$G$1:$U$1,0))*INDEX('Control Totals'!$E$2:$E$76,MATCH($C29&amp;"_"&amp;U$1,'Control Totals'!$B$2:$B$76,0))</f>
        <v>1391275.4680510231</v>
      </c>
      <c r="V29" s="68">
        <f>INDEX(UECs!$G$2:$U$136,MATCH($B29,UECs!$B$2:$B$136,0),MATCH(V$1,UECs!$G$1:$U$1,0))*INDEX(Saturations!$G$2:$U$136,MATCH($B29,Saturations!$B$2:$B$136,0),MATCH(V$1,Saturations!$G$1:$U$1,0))*INDEX('Control Totals'!$E$2:$E$76,MATCH($C29&amp;"_"&amp;V$1,'Control Totals'!$B$2:$B$76,0))</f>
        <v>7538811.3476234367</v>
      </c>
    </row>
    <row r="30" spans="1:22" ht="14.4" x14ac:dyDescent="0.3">
      <c r="A30" t="str">
        <f t="shared" si="0"/>
        <v>UTCoolingWater-Cooled Chiller</v>
      </c>
      <c r="B30" s="64" t="str">
        <f t="shared" si="1"/>
        <v>UT_Cooling_Electric_Water-Cooled Chiller</v>
      </c>
      <c r="C30" s="65" t="s">
        <v>29</v>
      </c>
      <c r="D30" s="65" t="s">
        <v>76</v>
      </c>
      <c r="E30" s="65" t="s">
        <v>118</v>
      </c>
      <c r="F30" s="65" t="s">
        <v>78</v>
      </c>
      <c r="G30" s="65" t="s">
        <v>0</v>
      </c>
      <c r="H30" s="68">
        <f>INDEX(UECs!$G$2:$U$136,MATCH($B30,UECs!$B$2:$B$136,0),MATCH(H$1,UECs!$G$1:$U$1,0))*INDEX(Saturations!$G$2:$U$136,MATCH($B30,Saturations!$B$2:$B$136,0),MATCH(H$1,Saturations!$G$1:$U$1,0))*INDEX('Control Totals'!$E$2:$E$76,MATCH($C30&amp;"_"&amp;H$1,'Control Totals'!$B$2:$B$76,0))</f>
        <v>0</v>
      </c>
      <c r="I30" s="68">
        <f>INDEX(UECs!$G$2:$U$136,MATCH($B30,UECs!$B$2:$B$136,0),MATCH(I$1,UECs!$G$1:$U$1,0))*INDEX(Saturations!$G$2:$U$136,MATCH($B30,Saturations!$B$2:$B$136,0),MATCH(I$1,Saturations!$G$1:$U$1,0))*INDEX('Control Totals'!$E$2:$E$76,MATCH($C30&amp;"_"&amp;I$1,'Control Totals'!$B$2:$B$76,0))</f>
        <v>0</v>
      </c>
      <c r="J30" s="68">
        <f>INDEX(UECs!$G$2:$U$136,MATCH($B30,UECs!$B$2:$B$136,0),MATCH(J$1,UECs!$G$1:$U$1,0))*INDEX(Saturations!$G$2:$U$136,MATCH($B30,Saturations!$B$2:$B$136,0),MATCH(J$1,Saturations!$G$1:$U$1,0))*INDEX('Control Totals'!$E$2:$E$76,MATCH($C30&amp;"_"&amp;J$1,'Control Totals'!$B$2:$B$76,0))</f>
        <v>1554931.8050296993</v>
      </c>
      <c r="K30" s="68">
        <f>INDEX(UECs!$G$2:$U$136,MATCH($B30,UECs!$B$2:$B$136,0),MATCH(K$1,UECs!$G$1:$U$1,0))*INDEX(Saturations!$G$2:$U$136,MATCH($B30,Saturations!$B$2:$B$136,0),MATCH(K$1,Saturations!$G$1:$U$1,0))*INDEX('Control Totals'!$E$2:$E$76,MATCH($C30&amp;"_"&amp;K$1,'Control Totals'!$B$2:$B$76,0))</f>
        <v>425707.82968530699</v>
      </c>
      <c r="L30" s="68">
        <f>INDEX(UECs!$G$2:$U$136,MATCH($B30,UECs!$B$2:$B$136,0),MATCH(L$1,UECs!$G$1:$U$1,0))*INDEX(Saturations!$G$2:$U$136,MATCH($B30,Saturations!$B$2:$B$136,0),MATCH(L$1,Saturations!$G$1:$U$1,0))*INDEX('Control Totals'!$E$2:$E$76,MATCH($C30&amp;"_"&amp;L$1,'Control Totals'!$B$2:$B$76,0))</f>
        <v>0</v>
      </c>
      <c r="M30" s="68">
        <f>INDEX(UECs!$G$2:$U$136,MATCH($B30,UECs!$B$2:$B$136,0),MATCH(M$1,UECs!$G$1:$U$1,0))*INDEX(Saturations!$G$2:$U$136,MATCH($B30,Saturations!$B$2:$B$136,0),MATCH(M$1,Saturations!$G$1:$U$1,0))*INDEX('Control Totals'!$E$2:$E$76,MATCH($C30&amp;"_"&amp;M$1,'Control Totals'!$B$2:$B$76,0))</f>
        <v>0</v>
      </c>
      <c r="N30" s="68">
        <f>INDEX(UECs!$G$2:$U$136,MATCH($B30,UECs!$B$2:$B$136,0),MATCH(N$1,UECs!$G$1:$U$1,0))*INDEX(Saturations!$G$2:$U$136,MATCH($B30,Saturations!$B$2:$B$136,0),MATCH(N$1,Saturations!$G$1:$U$1,0))*INDEX('Control Totals'!$E$2:$E$76,MATCH($C30&amp;"_"&amp;N$1,'Control Totals'!$B$2:$B$76,0))</f>
        <v>2548688.1478684596</v>
      </c>
      <c r="O30" s="68">
        <f>INDEX(UECs!$G$2:$U$136,MATCH($B30,UECs!$B$2:$B$136,0),MATCH(O$1,UECs!$G$1:$U$1,0))*INDEX(Saturations!$G$2:$U$136,MATCH($B30,Saturations!$B$2:$B$136,0),MATCH(O$1,Saturations!$G$1:$U$1,0))*INDEX('Control Totals'!$E$2:$E$76,MATCH($C30&amp;"_"&amp;O$1,'Control Totals'!$B$2:$B$76,0))</f>
        <v>0</v>
      </c>
      <c r="P30" s="68">
        <f>INDEX(UECs!$G$2:$U$136,MATCH($B30,UECs!$B$2:$B$136,0),MATCH(P$1,UECs!$G$1:$U$1,0))*INDEX(Saturations!$G$2:$U$136,MATCH($B30,Saturations!$B$2:$B$136,0),MATCH(P$1,Saturations!$G$1:$U$1,0))*INDEX('Control Totals'!$E$2:$E$76,MATCH($C30&amp;"_"&amp;P$1,'Control Totals'!$B$2:$B$76,0))</f>
        <v>0</v>
      </c>
      <c r="Q30" s="68">
        <f>INDEX(UECs!$G$2:$U$136,MATCH($B30,UECs!$B$2:$B$136,0),MATCH(Q$1,UECs!$G$1:$U$1,0))*INDEX(Saturations!$G$2:$U$136,MATCH($B30,Saturations!$B$2:$B$136,0),MATCH(Q$1,Saturations!$G$1:$U$1,0))*INDEX('Control Totals'!$E$2:$E$76,MATCH($C30&amp;"_"&amp;Q$1,'Control Totals'!$B$2:$B$76,0))</f>
        <v>1645236.9904995705</v>
      </c>
      <c r="R30" s="68">
        <f>INDEX(UECs!$G$2:$U$136,MATCH($B30,UECs!$B$2:$B$136,0),MATCH(R$1,UECs!$G$1:$U$1,0))*INDEX(Saturations!$G$2:$U$136,MATCH($B30,Saturations!$B$2:$B$136,0),MATCH(R$1,Saturations!$G$1:$U$1,0))*INDEX('Control Totals'!$E$2:$E$76,MATCH($C30&amp;"_"&amp;R$1,'Control Totals'!$B$2:$B$76,0))</f>
        <v>3464687.2867900021</v>
      </c>
      <c r="S30" s="68">
        <f>INDEX(UECs!$G$2:$U$136,MATCH($B30,UECs!$B$2:$B$136,0),MATCH(S$1,UECs!$G$1:$U$1,0))*INDEX(Saturations!$G$2:$U$136,MATCH($B30,Saturations!$B$2:$B$136,0),MATCH(S$1,Saturations!$G$1:$U$1,0))*INDEX('Control Totals'!$E$2:$E$76,MATCH($C30&amp;"_"&amp;S$1,'Control Totals'!$B$2:$B$76,0))</f>
        <v>977374.84169526445</v>
      </c>
      <c r="T30" s="68">
        <f>INDEX(UECs!$G$2:$U$136,MATCH($B30,UECs!$B$2:$B$136,0),MATCH(T$1,UECs!$G$1:$U$1,0))*INDEX(Saturations!$G$2:$U$136,MATCH($B30,Saturations!$B$2:$B$136,0),MATCH(T$1,Saturations!$G$1:$U$1,0))*INDEX('Control Totals'!$E$2:$E$76,MATCH($C30&amp;"_"&amp;T$1,'Control Totals'!$B$2:$B$76,0))</f>
        <v>0</v>
      </c>
      <c r="U30" s="68">
        <f>INDEX(UECs!$G$2:$U$136,MATCH($B30,UECs!$B$2:$B$136,0),MATCH(U$1,UECs!$G$1:$U$1,0))*INDEX(Saturations!$G$2:$U$136,MATCH($B30,Saturations!$B$2:$B$136,0),MATCH(U$1,Saturations!$G$1:$U$1,0))*INDEX('Control Totals'!$E$2:$E$76,MATCH($C30&amp;"_"&amp;U$1,'Control Totals'!$B$2:$B$76,0))</f>
        <v>1400837.9044457737</v>
      </c>
      <c r="V30" s="68">
        <f>INDEX(UECs!$G$2:$U$136,MATCH($B30,UECs!$B$2:$B$136,0),MATCH(V$1,UECs!$G$1:$U$1,0))*INDEX(Saturations!$G$2:$U$136,MATCH($B30,Saturations!$B$2:$B$136,0),MATCH(V$1,Saturations!$G$1:$U$1,0))*INDEX('Control Totals'!$E$2:$E$76,MATCH($C30&amp;"_"&amp;V$1,'Control Totals'!$B$2:$B$76,0))</f>
        <v>7590626.6822995087</v>
      </c>
    </row>
    <row r="31" spans="1:22" ht="14.4" x14ac:dyDescent="0.3">
      <c r="A31" t="str">
        <f t="shared" si="0"/>
        <v>UTCoolingRTU</v>
      </c>
      <c r="B31" s="64" t="str">
        <f t="shared" si="1"/>
        <v>UT_Cooling_Electric_RTU</v>
      </c>
      <c r="C31" s="65" t="s">
        <v>29</v>
      </c>
      <c r="D31" s="65" t="s">
        <v>76</v>
      </c>
      <c r="E31" s="65" t="s">
        <v>118</v>
      </c>
      <c r="F31" s="65" t="s">
        <v>79</v>
      </c>
      <c r="G31" s="65" t="s">
        <v>0</v>
      </c>
      <c r="H31" s="68">
        <f>INDEX(UECs!$G$2:$U$136,MATCH($B31,UECs!$B$2:$B$136,0),MATCH(H$1,UECs!$G$1:$U$1,0))*INDEX(Saturations!$G$2:$U$136,MATCH($B31,Saturations!$B$2:$B$136,0),MATCH(H$1,Saturations!$G$1:$U$1,0))*INDEX('Control Totals'!$E$2:$E$76,MATCH($C31&amp;"_"&amp;H$1,'Control Totals'!$B$2:$B$76,0))</f>
        <v>2659453.4609541525</v>
      </c>
      <c r="I31" s="68">
        <f>INDEX(UECs!$G$2:$U$136,MATCH($B31,UECs!$B$2:$B$136,0),MATCH(I$1,UECs!$G$1:$U$1,0))*INDEX(Saturations!$G$2:$U$136,MATCH($B31,Saturations!$B$2:$B$136,0),MATCH(I$1,Saturations!$G$1:$U$1,0))*INDEX('Control Totals'!$E$2:$E$76,MATCH($C31&amp;"_"&amp;I$1,'Control Totals'!$B$2:$B$76,0))</f>
        <v>5954948.3757827254</v>
      </c>
      <c r="J31" s="68">
        <f>INDEX(UECs!$G$2:$U$136,MATCH($B31,UECs!$B$2:$B$136,0),MATCH(J$1,UECs!$G$1:$U$1,0))*INDEX(Saturations!$G$2:$U$136,MATCH($B31,Saturations!$B$2:$B$136,0),MATCH(J$1,Saturations!$G$1:$U$1,0))*INDEX('Control Totals'!$E$2:$E$76,MATCH($C31&amp;"_"&amp;J$1,'Control Totals'!$B$2:$B$76,0))</f>
        <v>6744722.7579148617</v>
      </c>
      <c r="K31" s="68">
        <f>INDEX(UECs!$G$2:$U$136,MATCH($B31,UECs!$B$2:$B$136,0),MATCH(K$1,UECs!$G$1:$U$1,0))*INDEX(Saturations!$G$2:$U$136,MATCH($B31,Saturations!$B$2:$B$136,0),MATCH(K$1,Saturations!$G$1:$U$1,0))*INDEX('Control Totals'!$E$2:$E$76,MATCH($C31&amp;"_"&amp;K$1,'Control Totals'!$B$2:$B$76,0))</f>
        <v>1846564.1244287193</v>
      </c>
      <c r="L31" s="68">
        <f>INDEX(UECs!$G$2:$U$136,MATCH($B31,UECs!$B$2:$B$136,0),MATCH(L$1,UECs!$G$1:$U$1,0))*INDEX(Saturations!$G$2:$U$136,MATCH($B31,Saturations!$B$2:$B$136,0),MATCH(L$1,Saturations!$G$1:$U$1,0))*INDEX('Control Totals'!$E$2:$E$76,MATCH($C31&amp;"_"&amp;L$1,'Control Totals'!$B$2:$B$76,0))</f>
        <v>4567889.1550052185</v>
      </c>
      <c r="M31" s="68">
        <f>INDEX(UECs!$G$2:$U$136,MATCH($B31,UECs!$B$2:$B$136,0),MATCH(M$1,UECs!$G$1:$U$1,0))*INDEX(Saturations!$G$2:$U$136,MATCH($B31,Saturations!$B$2:$B$136,0),MATCH(M$1,Saturations!$G$1:$U$1,0))*INDEX('Control Totals'!$E$2:$E$76,MATCH($C31&amp;"_"&amp;M$1,'Control Totals'!$B$2:$B$76,0))</f>
        <v>4396887.4835709464</v>
      </c>
      <c r="N31" s="68">
        <f>INDEX(UECs!$G$2:$U$136,MATCH($B31,UECs!$B$2:$B$136,0),MATCH(N$1,UECs!$G$1:$U$1,0))*INDEX(Saturations!$G$2:$U$136,MATCH($B31,Saturations!$B$2:$B$136,0),MATCH(N$1,Saturations!$G$1:$U$1,0))*INDEX('Control Totals'!$E$2:$E$76,MATCH($C31&amp;"_"&amp;N$1,'Control Totals'!$B$2:$B$76,0))</f>
        <v>11055272.58375678</v>
      </c>
      <c r="O31" s="68">
        <f>INDEX(UECs!$G$2:$U$136,MATCH($B31,UECs!$B$2:$B$136,0),MATCH(O$1,UECs!$G$1:$U$1,0))*INDEX(Saturations!$G$2:$U$136,MATCH($B31,Saturations!$B$2:$B$136,0),MATCH(O$1,Saturations!$G$1:$U$1,0))*INDEX('Control Totals'!$E$2:$E$76,MATCH($C31&amp;"_"&amp;O$1,'Control Totals'!$B$2:$B$76,0))</f>
        <v>0</v>
      </c>
      <c r="P31" s="68">
        <f>INDEX(UECs!$G$2:$U$136,MATCH($B31,UECs!$B$2:$B$136,0),MATCH(P$1,UECs!$G$1:$U$1,0))*INDEX(Saturations!$G$2:$U$136,MATCH($B31,Saturations!$B$2:$B$136,0),MATCH(P$1,Saturations!$G$1:$U$1,0))*INDEX('Control Totals'!$E$2:$E$76,MATCH($C31&amp;"_"&amp;P$1,'Control Totals'!$B$2:$B$76,0))</f>
        <v>3003221.6345646675</v>
      </c>
      <c r="Q31" s="68">
        <f>INDEX(UECs!$G$2:$U$136,MATCH($B31,UECs!$B$2:$B$136,0),MATCH(Q$1,UECs!$G$1:$U$1,0))*INDEX(Saturations!$G$2:$U$136,MATCH($B31,Saturations!$B$2:$B$136,0),MATCH(Q$1,Saturations!$G$1:$U$1,0))*INDEX('Control Totals'!$E$2:$E$76,MATCH($C31&amp;"_"&amp;Q$1,'Control Totals'!$B$2:$B$76,0))</f>
        <v>7136433.4667872237</v>
      </c>
      <c r="R31" s="68">
        <f>INDEX(UECs!$G$2:$U$136,MATCH($B31,UECs!$B$2:$B$136,0),MATCH(R$1,UECs!$G$1:$U$1,0))*INDEX(Saturations!$G$2:$U$136,MATCH($B31,Saturations!$B$2:$B$136,0),MATCH(R$1,Saturations!$G$1:$U$1,0))*INDEX('Control Totals'!$E$2:$E$76,MATCH($C31&amp;"_"&amp;R$1,'Control Totals'!$B$2:$B$76,0))</f>
        <v>15028540.233521355</v>
      </c>
      <c r="S31" s="68">
        <f>INDEX(UECs!$G$2:$U$136,MATCH($B31,UECs!$B$2:$B$136,0),MATCH(S$1,UECs!$G$1:$U$1,0))*INDEX(Saturations!$G$2:$U$136,MATCH($B31,Saturations!$B$2:$B$136,0),MATCH(S$1,Saturations!$G$1:$U$1,0))*INDEX('Control Totals'!$E$2:$E$76,MATCH($C31&amp;"_"&amp;S$1,'Control Totals'!$B$2:$B$76,0))</f>
        <v>4239492.8938183086</v>
      </c>
      <c r="T31" s="68">
        <f>INDEX(UECs!$G$2:$U$136,MATCH($B31,UECs!$B$2:$B$136,0),MATCH(T$1,UECs!$G$1:$U$1,0))*INDEX(Saturations!$G$2:$U$136,MATCH($B31,Saturations!$B$2:$B$136,0),MATCH(T$1,Saturations!$G$1:$U$1,0))*INDEX('Control Totals'!$E$2:$E$76,MATCH($C31&amp;"_"&amp;T$1,'Control Totals'!$B$2:$B$76,0))</f>
        <v>456809.20022511657</v>
      </c>
      <c r="U31" s="68">
        <f>INDEX(UECs!$G$2:$U$136,MATCH($B31,UECs!$B$2:$B$136,0),MATCH(U$1,UECs!$G$1:$U$1,0))*INDEX(Saturations!$G$2:$U$136,MATCH($B31,Saturations!$B$2:$B$136,0),MATCH(U$1,Saturations!$G$1:$U$1,0))*INDEX('Control Totals'!$E$2:$E$76,MATCH($C31&amp;"_"&amp;U$1,'Control Totals'!$B$2:$B$76,0))</f>
        <v>6076320.0441994369</v>
      </c>
      <c r="V31" s="68">
        <f>INDEX(UECs!$G$2:$U$136,MATCH($B31,UECs!$B$2:$B$136,0),MATCH(V$1,UECs!$G$1:$U$1,0))*INDEX(Saturations!$G$2:$U$136,MATCH($B31,Saturations!$B$2:$B$136,0),MATCH(V$1,Saturations!$G$1:$U$1,0))*INDEX('Control Totals'!$E$2:$E$76,MATCH($C31&amp;"_"&amp;V$1,'Control Totals'!$B$2:$B$76,0))</f>
        <v>32925349.11520664</v>
      </c>
    </row>
    <row r="32" spans="1:22" ht="14.4" x14ac:dyDescent="0.3">
      <c r="A32" t="str">
        <f t="shared" si="0"/>
        <v>UTCoolingAir-Source Heat Pump</v>
      </c>
      <c r="B32" s="64" t="str">
        <f t="shared" si="1"/>
        <v>UT_Cooling_Electric_Air-Source Heat Pump</v>
      </c>
      <c r="C32" s="65" t="s">
        <v>29</v>
      </c>
      <c r="D32" s="65" t="s">
        <v>76</v>
      </c>
      <c r="E32" s="65" t="s">
        <v>118</v>
      </c>
      <c r="F32" s="65" t="s">
        <v>80</v>
      </c>
      <c r="G32" s="65" t="s">
        <v>0</v>
      </c>
      <c r="H32" s="68">
        <f>INDEX(UECs!$G$2:$U$136,MATCH($B32,UECs!$B$2:$B$136,0),MATCH(H$1,UECs!$G$1:$U$1,0))*INDEX(Saturations!$G$2:$U$136,MATCH($B32,Saturations!$B$2:$B$136,0),MATCH(H$1,Saturations!$G$1:$U$1,0))*INDEX('Control Totals'!$E$2:$E$76,MATCH($C32&amp;"_"&amp;H$1,'Control Totals'!$B$2:$B$76,0))</f>
        <v>308301.32105373219</v>
      </c>
      <c r="I32" s="68">
        <f>INDEX(UECs!$G$2:$U$136,MATCH($B32,UECs!$B$2:$B$136,0),MATCH(I$1,UECs!$G$1:$U$1,0))*INDEX(Saturations!$G$2:$U$136,MATCH($B32,Saturations!$B$2:$B$136,0),MATCH(I$1,Saturations!$G$1:$U$1,0))*INDEX('Control Totals'!$E$2:$E$76,MATCH($C32&amp;"_"&amp;I$1,'Control Totals'!$B$2:$B$76,0))</f>
        <v>690336.74701038166</v>
      </c>
      <c r="J32" s="68">
        <f>INDEX(UECs!$G$2:$U$136,MATCH($B32,UECs!$B$2:$B$136,0),MATCH(J$1,UECs!$G$1:$U$1,0))*INDEX(Saturations!$G$2:$U$136,MATCH($B32,Saturations!$B$2:$B$136,0),MATCH(J$1,Saturations!$G$1:$U$1,0))*INDEX('Control Totals'!$E$2:$E$76,MATCH($C32&amp;"_"&amp;J$1,'Control Totals'!$B$2:$B$76,0))</f>
        <v>1139979.3396924145</v>
      </c>
      <c r="K32" s="68">
        <f>INDEX(UECs!$G$2:$U$136,MATCH($B32,UECs!$B$2:$B$136,0),MATCH(K$1,UECs!$G$1:$U$1,0))*INDEX(Saturations!$G$2:$U$136,MATCH($B32,Saturations!$B$2:$B$136,0),MATCH(K$1,Saturations!$G$1:$U$1,0))*INDEX('Control Totals'!$E$2:$E$76,MATCH($C32&amp;"_"&amp;K$1,'Control Totals'!$B$2:$B$76,0))</f>
        <v>312102.51730446657</v>
      </c>
      <c r="L32" s="68">
        <f>INDEX(UECs!$G$2:$U$136,MATCH($B32,UECs!$B$2:$B$136,0),MATCH(L$1,UECs!$G$1:$U$1,0))*INDEX(Saturations!$G$2:$U$136,MATCH($B32,Saturations!$B$2:$B$136,0),MATCH(L$1,Saturations!$G$1:$U$1,0))*INDEX('Control Totals'!$E$2:$E$76,MATCH($C32&amp;"_"&amp;L$1,'Control Totals'!$B$2:$B$76,0))</f>
        <v>529539.72746335017</v>
      </c>
      <c r="M32" s="68">
        <f>INDEX(UECs!$G$2:$U$136,MATCH($B32,UECs!$B$2:$B$136,0),MATCH(M$1,UECs!$G$1:$U$1,0))*INDEX(Saturations!$G$2:$U$136,MATCH($B32,Saturations!$B$2:$B$136,0),MATCH(M$1,Saturations!$G$1:$U$1,0))*INDEX('Control Totals'!$E$2:$E$76,MATCH($C32&amp;"_"&amp;M$1,'Control Totals'!$B$2:$B$76,0))</f>
        <v>509716.09002069023</v>
      </c>
      <c r="N32" s="68">
        <f>INDEX(UECs!$G$2:$U$136,MATCH($B32,UECs!$B$2:$B$136,0),MATCH(N$1,UECs!$G$1:$U$1,0))*INDEX(Saturations!$G$2:$U$136,MATCH($B32,Saturations!$B$2:$B$136,0),MATCH(N$1,Saturations!$G$1:$U$1,0))*INDEX('Control Totals'!$E$2:$E$76,MATCH($C32&amp;"_"&amp;N$1,'Control Totals'!$B$2:$B$76,0))</f>
        <v>1868539.7150478088</v>
      </c>
      <c r="O32" s="68">
        <f>INDEX(UECs!$G$2:$U$136,MATCH($B32,UECs!$B$2:$B$136,0),MATCH(O$1,UECs!$G$1:$U$1,0))*INDEX(Saturations!$G$2:$U$136,MATCH($B32,Saturations!$B$2:$B$136,0),MATCH(O$1,Saturations!$G$1:$U$1,0))*INDEX('Control Totals'!$E$2:$E$76,MATCH($C32&amp;"_"&amp;O$1,'Control Totals'!$B$2:$B$76,0))</f>
        <v>0</v>
      </c>
      <c r="P32" s="68">
        <f>INDEX(UECs!$G$2:$U$136,MATCH($B32,UECs!$B$2:$B$136,0),MATCH(P$1,UECs!$G$1:$U$1,0))*INDEX(Saturations!$G$2:$U$136,MATCH($B32,Saturations!$B$2:$B$136,0),MATCH(P$1,Saturations!$G$1:$U$1,0))*INDEX('Control Totals'!$E$2:$E$76,MATCH($C32&amp;"_"&amp;P$1,'Control Totals'!$B$2:$B$76,0))</f>
        <v>348153.1867157566</v>
      </c>
      <c r="Q32" s="68">
        <f>INDEX(UECs!$G$2:$U$136,MATCH($B32,UECs!$B$2:$B$136,0),MATCH(Q$1,UECs!$G$1:$U$1,0))*INDEX(Saturations!$G$2:$U$136,MATCH($B32,Saturations!$B$2:$B$136,0),MATCH(Q$1,Saturations!$G$1:$U$1,0))*INDEX('Control Totals'!$E$2:$E$76,MATCH($C32&amp;"_"&amp;Q$1,'Control Totals'!$B$2:$B$76,0))</f>
        <v>1206185.4880069245</v>
      </c>
      <c r="R32" s="68">
        <f>INDEX(UECs!$G$2:$U$136,MATCH($B32,UECs!$B$2:$B$136,0),MATCH(R$1,UECs!$G$1:$U$1,0))*INDEX(Saturations!$G$2:$U$136,MATCH($B32,Saturations!$B$2:$B$136,0),MATCH(R$1,Saturations!$G$1:$U$1,0))*INDEX('Control Totals'!$E$2:$E$76,MATCH($C32&amp;"_"&amp;R$1,'Control Totals'!$B$2:$B$76,0))</f>
        <v>2540093.342138648</v>
      </c>
      <c r="S32" s="68">
        <f>INDEX(UECs!$G$2:$U$136,MATCH($B32,UECs!$B$2:$B$136,0),MATCH(S$1,UECs!$G$1:$U$1,0))*INDEX(Saturations!$G$2:$U$136,MATCH($B32,Saturations!$B$2:$B$136,0),MATCH(S$1,Saturations!$G$1:$U$1,0))*INDEX('Control Totals'!$E$2:$E$76,MATCH($C32&amp;"_"&amp;S$1,'Control Totals'!$B$2:$B$76,0))</f>
        <v>716550.477045818</v>
      </c>
      <c r="T32" s="68">
        <f>INDEX(UECs!$G$2:$U$136,MATCH($B32,UECs!$B$2:$B$136,0),MATCH(T$1,UECs!$G$1:$U$1,0))*INDEX(Saturations!$G$2:$U$136,MATCH($B32,Saturations!$B$2:$B$136,0),MATCH(T$1,Saturations!$G$1:$U$1,0))*INDEX('Control Totals'!$E$2:$E$76,MATCH($C32&amp;"_"&amp;T$1,'Control Totals'!$B$2:$B$76,0))</f>
        <v>52956.324284905473</v>
      </c>
      <c r="U32" s="68">
        <f>INDEX(UECs!$G$2:$U$136,MATCH($B32,UECs!$B$2:$B$136,0),MATCH(U$1,UECs!$G$1:$U$1,0))*INDEX(Saturations!$G$2:$U$136,MATCH($B32,Saturations!$B$2:$B$136,0),MATCH(U$1,Saturations!$G$1:$U$1,0))*INDEX('Control Totals'!$E$2:$E$76,MATCH($C32&amp;"_"&amp;U$1,'Control Totals'!$B$2:$B$76,0))</f>
        <v>1027007.2707759021</v>
      </c>
      <c r="V32" s="68">
        <f>INDEX(UECs!$G$2:$U$136,MATCH($B32,UECs!$B$2:$B$136,0),MATCH(V$1,UECs!$G$1:$U$1,0))*INDEX(Saturations!$G$2:$U$136,MATCH($B32,Saturations!$B$2:$B$136,0),MATCH(V$1,Saturations!$G$1:$U$1,0))*INDEX('Control Totals'!$E$2:$E$76,MATCH($C32&amp;"_"&amp;V$1,'Control Totals'!$B$2:$B$76,0))</f>
        <v>5564975.624750399</v>
      </c>
    </row>
    <row r="33" spans="1:22" ht="14.4" x14ac:dyDescent="0.3">
      <c r="A33" t="str">
        <f t="shared" si="0"/>
        <v>UTCoolingGeothermal Heat Pump</v>
      </c>
      <c r="B33" s="64" t="str">
        <f t="shared" si="1"/>
        <v>UT_Cooling_Electric_Geothermal Heat Pump</v>
      </c>
      <c r="C33" s="65" t="s">
        <v>29</v>
      </c>
      <c r="D33" s="65" t="s">
        <v>76</v>
      </c>
      <c r="E33" s="65" t="s">
        <v>118</v>
      </c>
      <c r="F33" s="65" t="s">
        <v>81</v>
      </c>
      <c r="G33" s="65" t="s">
        <v>0</v>
      </c>
      <c r="H33" s="68">
        <f>INDEX(UECs!$G$2:$U$136,MATCH($B33,UECs!$B$2:$B$136,0),MATCH(H$1,UECs!$G$1:$U$1,0))*INDEX(Saturations!$G$2:$U$136,MATCH($B33,Saturations!$B$2:$B$136,0),MATCH(H$1,Saturations!$G$1:$U$1,0))*INDEX('Control Totals'!$E$2:$E$76,MATCH($C33&amp;"_"&amp;H$1,'Control Totals'!$B$2:$B$76,0))</f>
        <v>0</v>
      </c>
      <c r="I33" s="68">
        <f>INDEX(UECs!$G$2:$U$136,MATCH($B33,UECs!$B$2:$B$136,0),MATCH(I$1,UECs!$G$1:$U$1,0))*INDEX(Saturations!$G$2:$U$136,MATCH($B33,Saturations!$B$2:$B$136,0),MATCH(I$1,Saturations!$G$1:$U$1,0))*INDEX('Control Totals'!$E$2:$E$76,MATCH($C33&amp;"_"&amp;I$1,'Control Totals'!$B$2:$B$76,0))</f>
        <v>0</v>
      </c>
      <c r="J33" s="68">
        <f>INDEX(UECs!$G$2:$U$136,MATCH($B33,UECs!$B$2:$B$136,0),MATCH(J$1,UECs!$G$1:$U$1,0))*INDEX(Saturations!$G$2:$U$136,MATCH($B33,Saturations!$B$2:$B$136,0),MATCH(J$1,Saturations!$G$1:$U$1,0))*INDEX('Control Totals'!$E$2:$E$76,MATCH($C33&amp;"_"&amp;J$1,'Control Totals'!$B$2:$B$76,0))</f>
        <v>0</v>
      </c>
      <c r="K33" s="68">
        <f>INDEX(UECs!$G$2:$U$136,MATCH($B33,UECs!$B$2:$B$136,0),MATCH(K$1,UECs!$G$1:$U$1,0))*INDEX(Saturations!$G$2:$U$136,MATCH($B33,Saturations!$B$2:$B$136,0),MATCH(K$1,Saturations!$G$1:$U$1,0))*INDEX('Control Totals'!$E$2:$E$76,MATCH($C33&amp;"_"&amp;K$1,'Control Totals'!$B$2:$B$76,0))</f>
        <v>0</v>
      </c>
      <c r="L33" s="68">
        <f>INDEX(UECs!$G$2:$U$136,MATCH($B33,UECs!$B$2:$B$136,0),MATCH(L$1,UECs!$G$1:$U$1,0))*INDEX(Saturations!$G$2:$U$136,MATCH($B33,Saturations!$B$2:$B$136,0),MATCH(L$1,Saturations!$G$1:$U$1,0))*INDEX('Control Totals'!$E$2:$E$76,MATCH($C33&amp;"_"&amp;L$1,'Control Totals'!$B$2:$B$76,0))</f>
        <v>0</v>
      </c>
      <c r="M33" s="68">
        <f>INDEX(UECs!$G$2:$U$136,MATCH($B33,UECs!$B$2:$B$136,0),MATCH(M$1,UECs!$G$1:$U$1,0))*INDEX(Saturations!$G$2:$U$136,MATCH($B33,Saturations!$B$2:$B$136,0),MATCH(M$1,Saturations!$G$1:$U$1,0))*INDEX('Control Totals'!$E$2:$E$76,MATCH($C33&amp;"_"&amp;M$1,'Control Totals'!$B$2:$B$76,0))</f>
        <v>0</v>
      </c>
      <c r="N33" s="68">
        <f>INDEX(UECs!$G$2:$U$136,MATCH($B33,UECs!$B$2:$B$136,0),MATCH(N$1,UECs!$G$1:$U$1,0))*INDEX(Saturations!$G$2:$U$136,MATCH($B33,Saturations!$B$2:$B$136,0),MATCH(N$1,Saturations!$G$1:$U$1,0))*INDEX('Control Totals'!$E$2:$E$76,MATCH($C33&amp;"_"&amp;N$1,'Control Totals'!$B$2:$B$76,0))</f>
        <v>0</v>
      </c>
      <c r="O33" s="68">
        <f>INDEX(UECs!$G$2:$U$136,MATCH($B33,UECs!$B$2:$B$136,0),MATCH(O$1,UECs!$G$1:$U$1,0))*INDEX(Saturations!$G$2:$U$136,MATCH($B33,Saturations!$B$2:$B$136,0),MATCH(O$1,Saturations!$G$1:$U$1,0))*INDEX('Control Totals'!$E$2:$E$76,MATCH($C33&amp;"_"&amp;O$1,'Control Totals'!$B$2:$B$76,0))</f>
        <v>0</v>
      </c>
      <c r="P33" s="68">
        <f>INDEX(UECs!$G$2:$U$136,MATCH($B33,UECs!$B$2:$B$136,0),MATCH(P$1,UECs!$G$1:$U$1,0))*INDEX(Saturations!$G$2:$U$136,MATCH($B33,Saturations!$B$2:$B$136,0),MATCH(P$1,Saturations!$G$1:$U$1,0))*INDEX('Control Totals'!$E$2:$E$76,MATCH($C33&amp;"_"&amp;P$1,'Control Totals'!$B$2:$B$76,0))</f>
        <v>0</v>
      </c>
      <c r="Q33" s="68">
        <f>INDEX(UECs!$G$2:$U$136,MATCH($B33,UECs!$B$2:$B$136,0),MATCH(Q$1,UECs!$G$1:$U$1,0))*INDEX(Saturations!$G$2:$U$136,MATCH($B33,Saturations!$B$2:$B$136,0),MATCH(Q$1,Saturations!$G$1:$U$1,0))*INDEX('Control Totals'!$E$2:$E$76,MATCH($C33&amp;"_"&amp;Q$1,'Control Totals'!$B$2:$B$76,0))</f>
        <v>0</v>
      </c>
      <c r="R33" s="68">
        <f>INDEX(UECs!$G$2:$U$136,MATCH($B33,UECs!$B$2:$B$136,0),MATCH(R$1,UECs!$G$1:$U$1,0))*INDEX(Saturations!$G$2:$U$136,MATCH($B33,Saturations!$B$2:$B$136,0),MATCH(R$1,Saturations!$G$1:$U$1,0))*INDEX('Control Totals'!$E$2:$E$76,MATCH($C33&amp;"_"&amp;R$1,'Control Totals'!$B$2:$B$76,0))</f>
        <v>0</v>
      </c>
      <c r="S33" s="68">
        <f>INDEX(UECs!$G$2:$U$136,MATCH($B33,UECs!$B$2:$B$136,0),MATCH(S$1,UECs!$G$1:$U$1,0))*INDEX(Saturations!$G$2:$U$136,MATCH($B33,Saturations!$B$2:$B$136,0),MATCH(S$1,Saturations!$G$1:$U$1,0))*INDEX('Control Totals'!$E$2:$E$76,MATCH($C33&amp;"_"&amp;S$1,'Control Totals'!$B$2:$B$76,0))</f>
        <v>0</v>
      </c>
      <c r="T33" s="68">
        <f>INDEX(UECs!$G$2:$U$136,MATCH($B33,UECs!$B$2:$B$136,0),MATCH(T$1,UECs!$G$1:$U$1,0))*INDEX(Saturations!$G$2:$U$136,MATCH($B33,Saturations!$B$2:$B$136,0),MATCH(T$1,Saturations!$G$1:$U$1,0))*INDEX('Control Totals'!$E$2:$E$76,MATCH($C33&amp;"_"&amp;T$1,'Control Totals'!$B$2:$B$76,0))</f>
        <v>0</v>
      </c>
      <c r="U33" s="68">
        <f>INDEX(UECs!$G$2:$U$136,MATCH($B33,UECs!$B$2:$B$136,0),MATCH(U$1,UECs!$G$1:$U$1,0))*INDEX(Saturations!$G$2:$U$136,MATCH($B33,Saturations!$B$2:$B$136,0),MATCH(U$1,Saturations!$G$1:$U$1,0))*INDEX('Control Totals'!$E$2:$E$76,MATCH($C33&amp;"_"&amp;U$1,'Control Totals'!$B$2:$B$76,0))</f>
        <v>0</v>
      </c>
      <c r="V33" s="68">
        <f>INDEX(UECs!$G$2:$U$136,MATCH($B33,UECs!$B$2:$B$136,0),MATCH(V$1,UECs!$G$1:$U$1,0))*INDEX(Saturations!$G$2:$U$136,MATCH($B33,Saturations!$B$2:$B$136,0),MATCH(V$1,Saturations!$G$1:$U$1,0))*INDEX('Control Totals'!$E$2:$E$76,MATCH($C33&amp;"_"&amp;V$1,'Control Totals'!$B$2:$B$76,0))</f>
        <v>0</v>
      </c>
    </row>
    <row r="34" spans="1:22" ht="14.4" x14ac:dyDescent="0.3">
      <c r="A34" t="str">
        <f t="shared" si="0"/>
        <v>UTSpace HeatingElectric Furnace</v>
      </c>
      <c r="B34" s="64" t="str">
        <f t="shared" si="1"/>
        <v>UT_Space Heating_Electric_Electric Furnace</v>
      </c>
      <c r="C34" s="65" t="s">
        <v>29</v>
      </c>
      <c r="D34" s="65" t="s">
        <v>119</v>
      </c>
      <c r="E34" s="65" t="s">
        <v>118</v>
      </c>
      <c r="F34" s="65" t="s">
        <v>82</v>
      </c>
      <c r="G34" s="65" t="s">
        <v>0</v>
      </c>
      <c r="H34" s="68">
        <f>INDEX(UECs!$G$2:$U$136,MATCH($B34,UECs!$B$2:$B$136,0),MATCH(H$1,UECs!$G$1:$U$1,0))*INDEX(Saturations!$G$2:$U$136,MATCH($B34,Saturations!$B$2:$B$136,0),MATCH(H$1,Saturations!$G$1:$U$1,0))*INDEX('Control Totals'!$E$2:$E$76,MATCH($C34&amp;"_"&amp;H$1,'Control Totals'!$B$2:$B$76,0))</f>
        <v>1606362.0657215486</v>
      </c>
      <c r="I34" s="68">
        <f>INDEX(UECs!$G$2:$U$136,MATCH($B34,UECs!$B$2:$B$136,0),MATCH(I$1,UECs!$G$1:$U$1,0))*INDEX(Saturations!$G$2:$U$136,MATCH($B34,Saturations!$B$2:$B$136,0),MATCH(I$1,Saturations!$G$1:$U$1,0))*INDEX('Control Totals'!$E$2:$E$76,MATCH($C34&amp;"_"&amp;I$1,'Control Totals'!$B$2:$B$76,0))</f>
        <v>3596905.6479580281</v>
      </c>
      <c r="J34" s="68">
        <f>INDEX(UECs!$G$2:$U$136,MATCH($B34,UECs!$B$2:$B$136,0),MATCH(J$1,UECs!$G$1:$U$1,0))*INDEX(Saturations!$G$2:$U$136,MATCH($B34,Saturations!$B$2:$B$136,0),MATCH(J$1,Saturations!$G$1:$U$1,0))*INDEX('Control Totals'!$E$2:$E$76,MATCH($C34&amp;"_"&amp;J$1,'Control Totals'!$B$2:$B$76,0))</f>
        <v>5939707.1693670768</v>
      </c>
      <c r="K34" s="68">
        <f>INDEX(UECs!$G$2:$U$136,MATCH($B34,UECs!$B$2:$B$136,0),MATCH(K$1,UECs!$G$1:$U$1,0))*INDEX(Saturations!$G$2:$U$136,MATCH($B34,Saturations!$B$2:$B$136,0),MATCH(K$1,Saturations!$G$1:$U$1,0))*INDEX('Control Totals'!$E$2:$E$76,MATCH($C34&amp;"_"&amp;K$1,'Control Totals'!$B$2:$B$76,0))</f>
        <v>1626167.6813467846</v>
      </c>
      <c r="L34" s="68">
        <f>INDEX(UECs!$G$2:$U$136,MATCH($B34,UECs!$B$2:$B$136,0),MATCH(L$1,UECs!$G$1:$U$1,0))*INDEX(Saturations!$G$2:$U$136,MATCH($B34,Saturations!$B$2:$B$136,0),MATCH(L$1,Saturations!$G$1:$U$1,0))*INDEX('Control Totals'!$E$2:$E$76,MATCH($C34&amp;"_"&amp;L$1,'Control Totals'!$B$2:$B$76,0))</f>
        <v>2759094.6661607097</v>
      </c>
      <c r="M34" s="68">
        <f>INDEX(UECs!$G$2:$U$136,MATCH($B34,UECs!$B$2:$B$136,0),MATCH(M$1,UECs!$G$1:$U$1,0))*INDEX(Saturations!$G$2:$U$136,MATCH($B34,Saturations!$B$2:$B$136,0),MATCH(M$1,Saturations!$G$1:$U$1,0))*INDEX('Control Totals'!$E$2:$E$76,MATCH($C34&amp;"_"&amp;M$1,'Control Totals'!$B$2:$B$76,0))</f>
        <v>2655806.3017655523</v>
      </c>
      <c r="N34" s="68">
        <f>INDEX(UECs!$G$2:$U$136,MATCH($B34,UECs!$B$2:$B$136,0),MATCH(N$1,UECs!$G$1:$U$1,0))*INDEX(Saturations!$G$2:$U$136,MATCH($B34,Saturations!$B$2:$B$136,0),MATCH(N$1,Saturations!$G$1:$U$1,0))*INDEX('Control Totals'!$E$2:$E$76,MATCH($C34&amp;"_"&amp;N$1,'Control Totals'!$B$2:$B$76,0))</f>
        <v>9735771.8296115473</v>
      </c>
      <c r="O34" s="68">
        <f>INDEX(UECs!$G$2:$U$136,MATCH($B34,UECs!$B$2:$B$136,0),MATCH(O$1,UECs!$G$1:$U$1,0))*INDEX(Saturations!$G$2:$U$136,MATCH($B34,Saturations!$B$2:$B$136,0),MATCH(O$1,Saturations!$G$1:$U$1,0))*INDEX('Control Totals'!$E$2:$E$76,MATCH($C34&amp;"_"&amp;O$1,'Control Totals'!$B$2:$B$76,0))</f>
        <v>0</v>
      </c>
      <c r="P34" s="68">
        <f>INDEX(UECs!$G$2:$U$136,MATCH($B34,UECs!$B$2:$B$136,0),MATCH(P$1,UECs!$G$1:$U$1,0))*INDEX(Saturations!$G$2:$U$136,MATCH($B34,Saturations!$B$2:$B$136,0),MATCH(P$1,Saturations!$G$1:$U$1,0))*INDEX('Control Totals'!$E$2:$E$76,MATCH($C34&amp;"_"&amp;P$1,'Control Totals'!$B$2:$B$76,0))</f>
        <v>1814004.786903888</v>
      </c>
      <c r="Q34" s="68">
        <f>INDEX(UECs!$G$2:$U$136,MATCH($B34,UECs!$B$2:$B$136,0),MATCH(Q$1,UECs!$G$1:$U$1,0))*INDEX(Saturations!$G$2:$U$136,MATCH($B34,Saturations!$B$2:$B$136,0),MATCH(Q$1,Saturations!$G$1:$U$1,0))*INDEX('Control Totals'!$E$2:$E$76,MATCH($C34&amp;"_"&amp;Q$1,'Control Totals'!$B$2:$B$76,0))</f>
        <v>6284665.2928239265</v>
      </c>
      <c r="R34" s="68">
        <f>INDEX(UECs!$G$2:$U$136,MATCH($B34,UECs!$B$2:$B$136,0),MATCH(R$1,UECs!$G$1:$U$1,0))*INDEX(Saturations!$G$2:$U$136,MATCH($B34,Saturations!$B$2:$B$136,0),MATCH(R$1,Saturations!$G$1:$U$1,0))*INDEX('Control Totals'!$E$2:$E$76,MATCH($C34&amp;"_"&amp;R$1,'Control Totals'!$B$2:$B$76,0))</f>
        <v>13234810.588087801</v>
      </c>
      <c r="S34" s="68">
        <f>INDEX(UECs!$G$2:$U$136,MATCH($B34,UECs!$B$2:$B$136,0),MATCH(S$1,UECs!$G$1:$U$1,0))*INDEX(Saturations!$G$2:$U$136,MATCH($B34,Saturations!$B$2:$B$136,0),MATCH(S$1,Saturations!$G$1:$U$1,0))*INDEX('Control Totals'!$E$2:$E$76,MATCH($C34&amp;"_"&amp;S$1,'Control Totals'!$B$2:$B$76,0))</f>
        <v>3733488.7199541796</v>
      </c>
      <c r="T34" s="68">
        <f>INDEX(UECs!$G$2:$U$136,MATCH($B34,UECs!$B$2:$B$136,0),MATCH(T$1,UECs!$G$1:$U$1,0))*INDEX(Saturations!$G$2:$U$136,MATCH($B34,Saturations!$B$2:$B$136,0),MATCH(T$1,Saturations!$G$1:$U$1,0))*INDEX('Control Totals'!$E$2:$E$76,MATCH($C34&amp;"_"&amp;T$1,'Control Totals'!$B$2:$B$76,0))</f>
        <v>275921.71898768842</v>
      </c>
      <c r="U34" s="68">
        <f>INDEX(UECs!$G$2:$U$136,MATCH($B34,UECs!$B$2:$B$136,0),MATCH(U$1,UECs!$G$1:$U$1,0))*INDEX(Saturations!$G$2:$U$136,MATCH($B34,Saturations!$B$2:$B$136,0),MATCH(U$1,Saturations!$G$1:$U$1,0))*INDEX('Control Totals'!$E$2:$E$76,MATCH($C34&amp;"_"&amp;U$1,'Control Totals'!$B$2:$B$76,0))</f>
        <v>5351081.5826413613</v>
      </c>
      <c r="V34" s="68">
        <f>INDEX(UECs!$G$2:$U$136,MATCH($B34,UECs!$B$2:$B$136,0),MATCH(V$1,UECs!$G$1:$U$1,0))*INDEX(Saturations!$G$2:$U$136,MATCH($B34,Saturations!$B$2:$B$136,0),MATCH(V$1,Saturations!$G$1:$U$1,0))*INDEX('Control Totals'!$E$2:$E$76,MATCH($C34&amp;"_"&amp;V$1,'Control Totals'!$B$2:$B$76,0))</f>
        <v>28995547.958440695</v>
      </c>
    </row>
    <row r="35" spans="1:22" ht="14.4" x14ac:dyDescent="0.3">
      <c r="A35" t="str">
        <f t="shared" si="0"/>
        <v>UTSpace HeatingElectric Room Heat</v>
      </c>
      <c r="B35" s="64" t="str">
        <f t="shared" si="1"/>
        <v>UT_Space Heating_Electric_Electric Room Heat</v>
      </c>
      <c r="C35" s="65" t="s">
        <v>29</v>
      </c>
      <c r="D35" s="65" t="s">
        <v>119</v>
      </c>
      <c r="E35" s="65" t="s">
        <v>118</v>
      </c>
      <c r="F35" s="65" t="s">
        <v>83</v>
      </c>
      <c r="G35" s="65" t="s">
        <v>0</v>
      </c>
      <c r="H35" s="68">
        <f>INDEX(UECs!$G$2:$U$136,MATCH($B35,UECs!$B$2:$B$136,0),MATCH(H$1,UECs!$G$1:$U$1,0))*INDEX(Saturations!$G$2:$U$136,MATCH($B35,Saturations!$B$2:$B$136,0),MATCH(H$1,Saturations!$G$1:$U$1,0))*INDEX('Control Totals'!$E$2:$E$76,MATCH($C35&amp;"_"&amp;H$1,'Control Totals'!$B$2:$B$76,0))</f>
        <v>238455.61510327825</v>
      </c>
      <c r="I35" s="68">
        <f>INDEX(UECs!$G$2:$U$136,MATCH($B35,UECs!$B$2:$B$136,0),MATCH(I$1,UECs!$G$1:$U$1,0))*INDEX(Saturations!$G$2:$U$136,MATCH($B35,Saturations!$B$2:$B$136,0),MATCH(I$1,Saturations!$G$1:$U$1,0))*INDEX('Control Totals'!$E$2:$E$76,MATCH($C35&amp;"_"&amp;I$1,'Control Totals'!$B$2:$B$76,0))</f>
        <v>533940.86367883906</v>
      </c>
      <c r="J35" s="68">
        <f>INDEX(UECs!$G$2:$U$136,MATCH($B35,UECs!$B$2:$B$136,0),MATCH(J$1,UECs!$G$1:$U$1,0))*INDEX(Saturations!$G$2:$U$136,MATCH($B35,Saturations!$B$2:$B$136,0),MATCH(J$1,Saturations!$G$1:$U$1,0))*INDEX('Control Totals'!$E$2:$E$76,MATCH($C35&amp;"_"&amp;J$1,'Control Totals'!$B$2:$B$76,0))</f>
        <v>881716.86622130021</v>
      </c>
      <c r="K35" s="68">
        <f>INDEX(UECs!$G$2:$U$136,MATCH($B35,UECs!$B$2:$B$136,0),MATCH(K$1,UECs!$G$1:$U$1,0))*INDEX(Saturations!$G$2:$U$136,MATCH($B35,Saturations!$B$2:$B$136,0),MATCH(K$1,Saturations!$G$1:$U$1,0))*INDEX('Control Totals'!$E$2:$E$76,MATCH($C35&amp;"_"&amp;K$1,'Control Totals'!$B$2:$B$76,0))</f>
        <v>241395.64982969183</v>
      </c>
      <c r="L35" s="68">
        <f>INDEX(UECs!$G$2:$U$136,MATCH($B35,UECs!$B$2:$B$136,0),MATCH(L$1,UECs!$G$1:$U$1,0))*INDEX(Saturations!$G$2:$U$136,MATCH($B35,Saturations!$B$2:$B$136,0),MATCH(L$1,Saturations!$G$1:$U$1,0))*INDEX('Control Totals'!$E$2:$E$76,MATCH($C35&amp;"_"&amp;L$1,'Control Totals'!$B$2:$B$76,0))</f>
        <v>409572.43064128258</v>
      </c>
      <c r="M35" s="68">
        <f>INDEX(UECs!$G$2:$U$136,MATCH($B35,UECs!$B$2:$B$136,0),MATCH(M$1,UECs!$G$1:$U$1,0))*INDEX(Saturations!$G$2:$U$136,MATCH($B35,Saturations!$B$2:$B$136,0),MATCH(M$1,Saturations!$G$1:$U$1,0))*INDEX('Control Totals'!$E$2:$E$76,MATCH($C35&amp;"_"&amp;M$1,'Control Totals'!$B$2:$B$76,0))</f>
        <v>394239.8409403452</v>
      </c>
      <c r="N35" s="68">
        <f>INDEX(UECs!$G$2:$U$136,MATCH($B35,UECs!$B$2:$B$136,0),MATCH(N$1,UECs!$G$1:$U$1,0))*INDEX(Saturations!$G$2:$U$136,MATCH($B35,Saturations!$B$2:$B$136,0),MATCH(N$1,Saturations!$G$1:$U$1,0))*INDEX('Control Totals'!$E$2:$E$76,MATCH($C35&amp;"_"&amp;N$1,'Control Totals'!$B$2:$B$76,0))</f>
        <v>1445221.7900778139</v>
      </c>
      <c r="O35" s="68">
        <f>INDEX(UECs!$G$2:$U$136,MATCH($B35,UECs!$B$2:$B$136,0),MATCH(O$1,UECs!$G$1:$U$1,0))*INDEX(Saturations!$G$2:$U$136,MATCH($B35,Saturations!$B$2:$B$136,0),MATCH(O$1,Saturations!$G$1:$U$1,0))*INDEX('Control Totals'!$E$2:$E$76,MATCH($C35&amp;"_"&amp;O$1,'Control Totals'!$B$2:$B$76,0))</f>
        <v>0</v>
      </c>
      <c r="P35" s="68">
        <f>INDEX(UECs!$G$2:$U$136,MATCH($B35,UECs!$B$2:$B$136,0),MATCH(P$1,UECs!$G$1:$U$1,0))*INDEX(Saturations!$G$2:$U$136,MATCH($B35,Saturations!$B$2:$B$136,0),MATCH(P$1,Saturations!$G$1:$U$1,0))*INDEX('Control Totals'!$E$2:$E$76,MATCH($C35&amp;"_"&amp;P$1,'Control Totals'!$B$2:$B$76,0))</f>
        <v>269279.03521374555</v>
      </c>
      <c r="Q35" s="68">
        <f>INDEX(UECs!$G$2:$U$136,MATCH($B35,UECs!$B$2:$B$136,0),MATCH(Q$1,UECs!$G$1:$U$1,0))*INDEX(Saturations!$G$2:$U$136,MATCH($B35,Saturations!$B$2:$B$136,0),MATCH(Q$1,Saturations!$G$1:$U$1,0))*INDEX('Control Totals'!$E$2:$E$76,MATCH($C35&amp;"_"&amp;Q$1,'Control Totals'!$B$2:$B$76,0))</f>
        <v>932924.00268765318</v>
      </c>
      <c r="R35" s="68">
        <f>INDEX(UECs!$G$2:$U$136,MATCH($B35,UECs!$B$2:$B$136,0),MATCH(R$1,UECs!$G$1:$U$1,0))*INDEX(Saturations!$G$2:$U$136,MATCH($B35,Saturations!$B$2:$B$136,0),MATCH(R$1,Saturations!$G$1:$U$1,0))*INDEX('Control Totals'!$E$2:$E$76,MATCH($C35&amp;"_"&amp;R$1,'Control Totals'!$B$2:$B$76,0))</f>
        <v>1964634.8521933483</v>
      </c>
      <c r="S35" s="68">
        <f>INDEX(UECs!$G$2:$U$136,MATCH($B35,UECs!$B$2:$B$136,0),MATCH(S$1,UECs!$G$1:$U$1,0))*INDEX(Saturations!$G$2:$U$136,MATCH($B35,Saturations!$B$2:$B$136,0),MATCH(S$1,Saturations!$G$1:$U$1,0))*INDEX('Control Totals'!$E$2:$E$76,MATCH($C35&amp;"_"&amp;S$1,'Control Totals'!$B$2:$B$76,0))</f>
        <v>554215.86963206297</v>
      </c>
      <c r="T35" s="68">
        <f>INDEX(UECs!$G$2:$U$136,MATCH($B35,UECs!$B$2:$B$136,0),MATCH(T$1,UECs!$G$1:$U$1,0))*INDEX(Saturations!$G$2:$U$136,MATCH($B35,Saturations!$B$2:$B$136,0),MATCH(T$1,Saturations!$G$1:$U$1,0))*INDEX('Control Totals'!$E$2:$E$76,MATCH($C35&amp;"_"&amp;T$1,'Control Totals'!$B$2:$B$76,0))</f>
        <v>40959.061861317779</v>
      </c>
      <c r="U35" s="68">
        <f>INDEX(UECs!$G$2:$U$136,MATCH($B35,UECs!$B$2:$B$136,0),MATCH(U$1,UECs!$G$1:$U$1,0))*INDEX(Saturations!$G$2:$U$136,MATCH($B35,Saturations!$B$2:$B$136,0),MATCH(U$1,Saturations!$G$1:$U$1,0))*INDEX('Control Totals'!$E$2:$E$76,MATCH($C35&amp;"_"&amp;U$1,'Control Totals'!$B$2:$B$76,0))</f>
        <v>794338.63478556171</v>
      </c>
      <c r="V35" s="68">
        <f>INDEX(UECs!$G$2:$U$136,MATCH($B35,UECs!$B$2:$B$136,0),MATCH(V$1,UECs!$G$1:$U$1,0))*INDEX(Saturations!$G$2:$U$136,MATCH($B35,Saturations!$B$2:$B$136,0),MATCH(V$1,Saturations!$G$1:$U$1,0))*INDEX('Control Totals'!$E$2:$E$76,MATCH($C35&amp;"_"&amp;V$1,'Control Totals'!$B$2:$B$76,0))</f>
        <v>4304229.6448782682</v>
      </c>
    </row>
    <row r="36" spans="1:22" ht="14.4" x14ac:dyDescent="0.3">
      <c r="A36" t="str">
        <f t="shared" si="0"/>
        <v>UTSpace HeatingAir-Source Heat Pump</v>
      </c>
      <c r="B36" s="64" t="str">
        <f t="shared" si="1"/>
        <v>UT_Space Heating_Electric_Air-Source Heat Pump</v>
      </c>
      <c r="C36" s="65" t="s">
        <v>29</v>
      </c>
      <c r="D36" s="65" t="s">
        <v>119</v>
      </c>
      <c r="E36" s="65" t="s">
        <v>118</v>
      </c>
      <c r="F36" s="65" t="s">
        <v>80</v>
      </c>
      <c r="G36" s="65" t="s">
        <v>0</v>
      </c>
      <c r="H36" s="68">
        <f>INDEX(UECs!$G$2:$U$136,MATCH($B36,UECs!$B$2:$B$136,0),MATCH(H$1,UECs!$G$1:$U$1,0))*INDEX(Saturations!$G$2:$U$136,MATCH($B36,Saturations!$B$2:$B$136,0),MATCH(H$1,Saturations!$G$1:$U$1,0))*INDEX('Control Totals'!$E$2:$E$76,MATCH($C36&amp;"_"&amp;H$1,'Control Totals'!$B$2:$B$76,0))</f>
        <v>401536.84664290329</v>
      </c>
      <c r="I36" s="68">
        <f>INDEX(UECs!$G$2:$U$136,MATCH($B36,UECs!$B$2:$B$136,0),MATCH(I$1,UECs!$G$1:$U$1,0))*INDEX(Saturations!$G$2:$U$136,MATCH($B36,Saturations!$B$2:$B$136,0),MATCH(I$1,Saturations!$G$1:$U$1,0))*INDEX('Control Totals'!$E$2:$E$76,MATCH($C36&amp;"_"&amp;I$1,'Control Totals'!$B$2:$B$76,0))</f>
        <v>899106.23661569552</v>
      </c>
      <c r="J36" s="68">
        <f>INDEX(UECs!$G$2:$U$136,MATCH($B36,UECs!$B$2:$B$136,0),MATCH(J$1,UECs!$G$1:$U$1,0))*INDEX(Saturations!$G$2:$U$136,MATCH($B36,Saturations!$B$2:$B$136,0),MATCH(J$1,Saturations!$G$1:$U$1,0))*INDEX('Control Totals'!$E$2:$E$76,MATCH($C36&amp;"_"&amp;J$1,'Control Totals'!$B$2:$B$76,0))</f>
        <v>1484728.3421739652</v>
      </c>
      <c r="K36" s="68">
        <f>INDEX(UECs!$G$2:$U$136,MATCH($B36,UECs!$B$2:$B$136,0),MATCH(K$1,UECs!$G$1:$U$1,0))*INDEX(Saturations!$G$2:$U$136,MATCH($B36,Saturations!$B$2:$B$136,0),MATCH(K$1,Saturations!$G$1:$U$1,0))*INDEX('Control Totals'!$E$2:$E$76,MATCH($C36&amp;"_"&amp;K$1,'Control Totals'!$B$2:$B$76,0))</f>
        <v>406487.5888284184</v>
      </c>
      <c r="L36" s="68">
        <f>INDEX(UECs!$G$2:$U$136,MATCH($B36,UECs!$B$2:$B$136,0),MATCH(L$1,UECs!$G$1:$U$1,0))*INDEX(Saturations!$G$2:$U$136,MATCH($B36,Saturations!$B$2:$B$136,0),MATCH(L$1,Saturations!$G$1:$U$1,0))*INDEX('Control Totals'!$E$2:$E$76,MATCH($C36&amp;"_"&amp;L$1,'Control Totals'!$B$2:$B$76,0))</f>
        <v>689681.48307323642</v>
      </c>
      <c r="M36" s="68">
        <f>INDEX(UECs!$G$2:$U$136,MATCH($B36,UECs!$B$2:$B$136,0),MATCH(M$1,UECs!$G$1:$U$1,0))*INDEX(Saturations!$G$2:$U$136,MATCH($B36,Saturations!$B$2:$B$136,0),MATCH(M$1,Saturations!$G$1:$U$1,0))*INDEX('Control Totals'!$E$2:$E$76,MATCH($C36&amp;"_"&amp;M$1,'Control Totals'!$B$2:$B$76,0))</f>
        <v>663862.84291784593</v>
      </c>
      <c r="N36" s="68">
        <f>INDEX(UECs!$G$2:$U$136,MATCH($B36,UECs!$B$2:$B$136,0),MATCH(N$1,UECs!$G$1:$U$1,0))*INDEX(Saturations!$G$2:$U$136,MATCH($B36,Saturations!$B$2:$B$136,0),MATCH(N$1,Saturations!$G$1:$U$1,0))*INDEX('Control Totals'!$E$2:$E$76,MATCH($C36&amp;"_"&amp;N$1,'Control Totals'!$B$2:$B$76,0))</f>
        <v>2433617.6778060668</v>
      </c>
      <c r="O36" s="68">
        <f>INDEX(UECs!$G$2:$U$136,MATCH($B36,UECs!$B$2:$B$136,0),MATCH(O$1,UECs!$G$1:$U$1,0))*INDEX(Saturations!$G$2:$U$136,MATCH($B36,Saturations!$B$2:$B$136,0),MATCH(O$1,Saturations!$G$1:$U$1,0))*INDEX('Control Totals'!$E$2:$E$76,MATCH($C36&amp;"_"&amp;O$1,'Control Totals'!$B$2:$B$76,0))</f>
        <v>0</v>
      </c>
      <c r="P36" s="68">
        <f>INDEX(UECs!$G$2:$U$136,MATCH($B36,UECs!$B$2:$B$136,0),MATCH(P$1,UECs!$G$1:$U$1,0))*INDEX(Saturations!$G$2:$U$136,MATCH($B36,Saturations!$B$2:$B$136,0),MATCH(P$1,Saturations!$G$1:$U$1,0))*INDEX('Control Totals'!$E$2:$E$76,MATCH($C36&amp;"_"&amp;P$1,'Control Totals'!$B$2:$B$76,0))</f>
        <v>453440.58943606814</v>
      </c>
      <c r="Q36" s="68">
        <f>INDEX(UECs!$G$2:$U$136,MATCH($B36,UECs!$B$2:$B$136,0),MATCH(Q$1,UECs!$G$1:$U$1,0))*INDEX(Saturations!$G$2:$U$136,MATCH($B36,Saturations!$B$2:$B$136,0),MATCH(Q$1,Saturations!$G$1:$U$1,0))*INDEX('Control Totals'!$E$2:$E$76,MATCH($C36&amp;"_"&amp;Q$1,'Control Totals'!$B$2:$B$76,0))</f>
        <v>1570956.3477229504</v>
      </c>
      <c r="R36" s="68">
        <f>INDEX(UECs!$G$2:$U$136,MATCH($B36,UECs!$B$2:$B$136,0),MATCH(R$1,UECs!$G$1:$U$1,0))*INDEX(Saturations!$G$2:$U$136,MATCH($B36,Saturations!$B$2:$B$136,0),MATCH(R$1,Saturations!$G$1:$U$1,0))*INDEX('Control Totals'!$E$2:$E$76,MATCH($C36&amp;"_"&amp;R$1,'Control Totals'!$B$2:$B$76,0))</f>
        <v>3308260.4618590856</v>
      </c>
      <c r="S36" s="68">
        <f>INDEX(UECs!$G$2:$U$136,MATCH($B36,UECs!$B$2:$B$136,0),MATCH(S$1,UECs!$G$1:$U$1,0))*INDEX(Saturations!$G$2:$U$136,MATCH($B36,Saturations!$B$2:$B$136,0),MATCH(S$1,Saturations!$G$1:$U$1,0))*INDEX('Control Totals'!$E$2:$E$76,MATCH($C36&amp;"_"&amp;S$1,'Control Totals'!$B$2:$B$76,0))</f>
        <v>933247.44126964151</v>
      </c>
      <c r="T36" s="68">
        <f>INDEX(UECs!$G$2:$U$136,MATCH($B36,UECs!$B$2:$B$136,0),MATCH(T$1,UECs!$G$1:$U$1,0))*INDEX(Saturations!$G$2:$U$136,MATCH($B36,Saturations!$B$2:$B$136,0),MATCH(T$1,Saturations!$G$1:$U$1,0))*INDEX('Control Totals'!$E$2:$E$76,MATCH($C36&amp;"_"&amp;T$1,'Control Totals'!$B$2:$B$76,0))</f>
        <v>68971.210990866864</v>
      </c>
      <c r="U36" s="68">
        <f>INDEX(UECs!$G$2:$U$136,MATCH($B36,UECs!$B$2:$B$136,0),MATCH(U$1,UECs!$G$1:$U$1,0))*INDEX(Saturations!$G$2:$U$136,MATCH($B36,Saturations!$B$2:$B$136,0),MATCH(U$1,Saturations!$G$1:$U$1,0))*INDEX('Control Totals'!$E$2:$E$76,MATCH($C36&amp;"_"&amp;U$1,'Control Totals'!$B$2:$B$76,0))</f>
        <v>1337591.6119244213</v>
      </c>
      <c r="V36" s="68">
        <f>INDEX(UECs!$G$2:$U$136,MATCH($B36,UECs!$B$2:$B$136,0),MATCH(V$1,UECs!$G$1:$U$1,0))*INDEX(Saturations!$G$2:$U$136,MATCH($B36,Saturations!$B$2:$B$136,0),MATCH(V$1,Saturations!$G$1:$U$1,0))*INDEX('Control Totals'!$E$2:$E$76,MATCH($C36&amp;"_"&amp;V$1,'Control Totals'!$B$2:$B$76,0))</f>
        <v>7247918.2261351682</v>
      </c>
    </row>
    <row r="37" spans="1:22" ht="14.4" x14ac:dyDescent="0.3">
      <c r="A37" t="str">
        <f t="shared" si="0"/>
        <v>UTSpace HeatingGeothermal Heat Pump</v>
      </c>
      <c r="B37" s="64" t="str">
        <f t="shared" si="1"/>
        <v>UT_Space Heating_Electric_Geothermal Heat Pump</v>
      </c>
      <c r="C37" s="65" t="s">
        <v>29</v>
      </c>
      <c r="D37" s="65" t="s">
        <v>119</v>
      </c>
      <c r="E37" s="65" t="s">
        <v>118</v>
      </c>
      <c r="F37" s="65" t="s">
        <v>81</v>
      </c>
      <c r="G37" s="65" t="s">
        <v>0</v>
      </c>
      <c r="H37" s="68">
        <f>INDEX(UECs!$G$2:$U$136,MATCH($B37,UECs!$B$2:$B$136,0),MATCH(H$1,UECs!$G$1:$U$1,0))*INDEX(Saturations!$G$2:$U$136,MATCH($B37,Saturations!$B$2:$B$136,0),MATCH(H$1,Saturations!$G$1:$U$1,0))*INDEX('Control Totals'!$E$2:$E$76,MATCH($C37&amp;"_"&amp;H$1,'Control Totals'!$B$2:$B$76,0))</f>
        <v>0</v>
      </c>
      <c r="I37" s="68">
        <f>INDEX(UECs!$G$2:$U$136,MATCH($B37,UECs!$B$2:$B$136,0),MATCH(I$1,UECs!$G$1:$U$1,0))*INDEX(Saturations!$G$2:$U$136,MATCH($B37,Saturations!$B$2:$B$136,0),MATCH(I$1,Saturations!$G$1:$U$1,0))*INDEX('Control Totals'!$E$2:$E$76,MATCH($C37&amp;"_"&amp;I$1,'Control Totals'!$B$2:$B$76,0))</f>
        <v>0</v>
      </c>
      <c r="J37" s="68">
        <f>INDEX(UECs!$G$2:$U$136,MATCH($B37,UECs!$B$2:$B$136,0),MATCH(J$1,UECs!$G$1:$U$1,0))*INDEX(Saturations!$G$2:$U$136,MATCH($B37,Saturations!$B$2:$B$136,0),MATCH(J$1,Saturations!$G$1:$U$1,0))*INDEX('Control Totals'!$E$2:$E$76,MATCH($C37&amp;"_"&amp;J$1,'Control Totals'!$B$2:$B$76,0))</f>
        <v>0</v>
      </c>
      <c r="K37" s="68">
        <f>INDEX(UECs!$G$2:$U$136,MATCH($B37,UECs!$B$2:$B$136,0),MATCH(K$1,UECs!$G$1:$U$1,0))*INDEX(Saturations!$G$2:$U$136,MATCH($B37,Saturations!$B$2:$B$136,0),MATCH(K$1,Saturations!$G$1:$U$1,0))*INDEX('Control Totals'!$E$2:$E$76,MATCH($C37&amp;"_"&amp;K$1,'Control Totals'!$B$2:$B$76,0))</f>
        <v>0</v>
      </c>
      <c r="L37" s="68">
        <f>INDEX(UECs!$G$2:$U$136,MATCH($B37,UECs!$B$2:$B$136,0),MATCH(L$1,UECs!$G$1:$U$1,0))*INDEX(Saturations!$G$2:$U$136,MATCH($B37,Saturations!$B$2:$B$136,0),MATCH(L$1,Saturations!$G$1:$U$1,0))*INDEX('Control Totals'!$E$2:$E$76,MATCH($C37&amp;"_"&amp;L$1,'Control Totals'!$B$2:$B$76,0))</f>
        <v>0</v>
      </c>
      <c r="M37" s="68">
        <f>INDEX(UECs!$G$2:$U$136,MATCH($B37,UECs!$B$2:$B$136,0),MATCH(M$1,UECs!$G$1:$U$1,0))*INDEX(Saturations!$G$2:$U$136,MATCH($B37,Saturations!$B$2:$B$136,0),MATCH(M$1,Saturations!$G$1:$U$1,0))*INDEX('Control Totals'!$E$2:$E$76,MATCH($C37&amp;"_"&amp;M$1,'Control Totals'!$B$2:$B$76,0))</f>
        <v>0</v>
      </c>
      <c r="N37" s="68">
        <f>INDEX(UECs!$G$2:$U$136,MATCH($B37,UECs!$B$2:$B$136,0),MATCH(N$1,UECs!$G$1:$U$1,0))*INDEX(Saturations!$G$2:$U$136,MATCH($B37,Saturations!$B$2:$B$136,0),MATCH(N$1,Saturations!$G$1:$U$1,0))*INDEX('Control Totals'!$E$2:$E$76,MATCH($C37&amp;"_"&amp;N$1,'Control Totals'!$B$2:$B$76,0))</f>
        <v>0</v>
      </c>
      <c r="O37" s="68">
        <f>INDEX(UECs!$G$2:$U$136,MATCH($B37,UECs!$B$2:$B$136,0),MATCH(O$1,UECs!$G$1:$U$1,0))*INDEX(Saturations!$G$2:$U$136,MATCH($B37,Saturations!$B$2:$B$136,0),MATCH(O$1,Saturations!$G$1:$U$1,0))*INDEX('Control Totals'!$E$2:$E$76,MATCH($C37&amp;"_"&amp;O$1,'Control Totals'!$B$2:$B$76,0))</f>
        <v>0</v>
      </c>
      <c r="P37" s="68">
        <f>INDEX(UECs!$G$2:$U$136,MATCH($B37,UECs!$B$2:$B$136,0),MATCH(P$1,UECs!$G$1:$U$1,0))*INDEX(Saturations!$G$2:$U$136,MATCH($B37,Saturations!$B$2:$B$136,0),MATCH(P$1,Saturations!$G$1:$U$1,0))*INDEX('Control Totals'!$E$2:$E$76,MATCH($C37&amp;"_"&amp;P$1,'Control Totals'!$B$2:$B$76,0))</f>
        <v>0</v>
      </c>
      <c r="Q37" s="68">
        <f>INDEX(UECs!$G$2:$U$136,MATCH($B37,UECs!$B$2:$B$136,0),MATCH(Q$1,UECs!$G$1:$U$1,0))*INDEX(Saturations!$G$2:$U$136,MATCH($B37,Saturations!$B$2:$B$136,0),MATCH(Q$1,Saturations!$G$1:$U$1,0))*INDEX('Control Totals'!$E$2:$E$76,MATCH($C37&amp;"_"&amp;Q$1,'Control Totals'!$B$2:$B$76,0))</f>
        <v>0</v>
      </c>
      <c r="R37" s="68">
        <f>INDEX(UECs!$G$2:$U$136,MATCH($B37,UECs!$B$2:$B$136,0),MATCH(R$1,UECs!$G$1:$U$1,0))*INDEX(Saturations!$G$2:$U$136,MATCH($B37,Saturations!$B$2:$B$136,0),MATCH(R$1,Saturations!$G$1:$U$1,0))*INDEX('Control Totals'!$E$2:$E$76,MATCH($C37&amp;"_"&amp;R$1,'Control Totals'!$B$2:$B$76,0))</f>
        <v>0</v>
      </c>
      <c r="S37" s="68">
        <f>INDEX(UECs!$G$2:$U$136,MATCH($B37,UECs!$B$2:$B$136,0),MATCH(S$1,UECs!$G$1:$U$1,0))*INDEX(Saturations!$G$2:$U$136,MATCH($B37,Saturations!$B$2:$B$136,0),MATCH(S$1,Saturations!$G$1:$U$1,0))*INDEX('Control Totals'!$E$2:$E$76,MATCH($C37&amp;"_"&amp;S$1,'Control Totals'!$B$2:$B$76,0))</f>
        <v>0</v>
      </c>
      <c r="T37" s="68">
        <f>INDEX(UECs!$G$2:$U$136,MATCH($B37,UECs!$B$2:$B$136,0),MATCH(T$1,UECs!$G$1:$U$1,0))*INDEX(Saturations!$G$2:$U$136,MATCH($B37,Saturations!$B$2:$B$136,0),MATCH(T$1,Saturations!$G$1:$U$1,0))*INDEX('Control Totals'!$E$2:$E$76,MATCH($C37&amp;"_"&amp;T$1,'Control Totals'!$B$2:$B$76,0))</f>
        <v>0</v>
      </c>
      <c r="U37" s="68">
        <f>INDEX(UECs!$G$2:$U$136,MATCH($B37,UECs!$B$2:$B$136,0),MATCH(U$1,UECs!$G$1:$U$1,0))*INDEX(Saturations!$G$2:$U$136,MATCH($B37,Saturations!$B$2:$B$136,0),MATCH(U$1,Saturations!$G$1:$U$1,0))*INDEX('Control Totals'!$E$2:$E$76,MATCH($C37&amp;"_"&amp;U$1,'Control Totals'!$B$2:$B$76,0))</f>
        <v>0</v>
      </c>
      <c r="V37" s="68">
        <f>INDEX(UECs!$G$2:$U$136,MATCH($B37,UECs!$B$2:$B$136,0),MATCH(V$1,UECs!$G$1:$U$1,0))*INDEX(Saturations!$G$2:$U$136,MATCH($B37,Saturations!$B$2:$B$136,0),MATCH(V$1,Saturations!$G$1:$U$1,0))*INDEX('Control Totals'!$E$2:$E$76,MATCH($C37&amp;"_"&amp;V$1,'Control Totals'!$B$2:$B$76,0))</f>
        <v>0</v>
      </c>
    </row>
    <row r="38" spans="1:22" ht="14.4" x14ac:dyDescent="0.3">
      <c r="A38" t="str">
        <f t="shared" si="0"/>
        <v>UTVentilationVentilation</v>
      </c>
      <c r="B38" s="64" t="str">
        <f t="shared" si="1"/>
        <v>UT_Ventilation_Electric_Ventilation</v>
      </c>
      <c r="C38" s="65" t="s">
        <v>29</v>
      </c>
      <c r="D38" s="65" t="s">
        <v>84</v>
      </c>
      <c r="E38" s="65" t="s">
        <v>118</v>
      </c>
      <c r="F38" s="65" t="s">
        <v>84</v>
      </c>
      <c r="G38" s="65" t="s">
        <v>0</v>
      </c>
      <c r="H38" s="68">
        <f>INDEX(UECs!$G$2:$U$136,MATCH($B38,UECs!$B$2:$B$136,0),MATCH(H$1,UECs!$G$1:$U$1,0))*INDEX(Saturations!$G$2:$U$136,MATCH($B38,Saturations!$B$2:$B$136,0),MATCH(H$1,Saturations!$G$1:$U$1,0))*INDEX('Control Totals'!$E$2:$E$76,MATCH($C38&amp;"_"&amp;H$1,'Control Totals'!$B$2:$B$76,0))</f>
        <v>7085328.5792753324</v>
      </c>
      <c r="I38" s="68">
        <f>INDEX(UECs!$G$2:$U$136,MATCH($B38,UECs!$B$2:$B$136,0),MATCH(I$1,UECs!$G$1:$U$1,0))*INDEX(Saturations!$G$2:$U$136,MATCH($B38,Saturations!$B$2:$B$136,0),MATCH(I$1,Saturations!$G$1:$U$1,0))*INDEX('Control Totals'!$E$2:$E$76,MATCH($C38&amp;"_"&amp;I$1,'Control Totals'!$B$2:$B$76,0))</f>
        <v>15865201.829816846</v>
      </c>
      <c r="J38" s="68">
        <f>INDEX(UECs!$G$2:$U$136,MATCH($B38,UECs!$B$2:$B$136,0),MATCH(J$1,UECs!$G$1:$U$1,0))*INDEX(Saturations!$G$2:$U$136,MATCH($B38,Saturations!$B$2:$B$136,0),MATCH(J$1,Saturations!$G$1:$U$1,0))*INDEX('Control Totals'!$E$2:$E$76,MATCH($C38&amp;"_"&amp;J$1,'Control Totals'!$B$2:$B$76,0))</f>
        <v>26198811.49941089</v>
      </c>
      <c r="K38" s="68">
        <f>INDEX(UECs!$G$2:$U$136,MATCH($B38,UECs!$B$2:$B$136,0),MATCH(K$1,UECs!$G$1:$U$1,0))*INDEX(Saturations!$G$2:$U$136,MATCH($B38,Saturations!$B$2:$B$136,0),MATCH(K$1,Saturations!$G$1:$U$1,0))*INDEX('Control Totals'!$E$2:$E$76,MATCH($C38&amp;"_"&amp;K$1,'Control Totals'!$B$2:$B$76,0))</f>
        <v>7172687.0256767636</v>
      </c>
      <c r="L38" s="68">
        <f>INDEX(UECs!$G$2:$U$136,MATCH($B38,UECs!$B$2:$B$136,0),MATCH(L$1,UECs!$G$1:$U$1,0))*INDEX(Saturations!$G$2:$U$136,MATCH($B38,Saturations!$B$2:$B$136,0),MATCH(L$1,Saturations!$G$1:$U$1,0))*INDEX('Control Totals'!$E$2:$E$76,MATCH($C38&amp;"_"&amp;L$1,'Control Totals'!$B$2:$B$76,0))</f>
        <v>12169792.046411103</v>
      </c>
      <c r="M38" s="68">
        <f>INDEX(UECs!$G$2:$U$136,MATCH($B38,UECs!$B$2:$B$136,0),MATCH(M$1,UECs!$G$1:$U$1,0))*INDEX(Saturations!$G$2:$U$136,MATCH($B38,Saturations!$B$2:$B$136,0),MATCH(M$1,Saturations!$G$1:$U$1,0))*INDEX('Control Totals'!$E$2:$E$76,MATCH($C38&amp;"_"&amp;M$1,'Control Totals'!$B$2:$B$76,0))</f>
        <v>11714208.578790503</v>
      </c>
      <c r="N38" s="68">
        <f>INDEX(UECs!$G$2:$U$136,MATCH($B38,UECs!$B$2:$B$136,0),MATCH(N$1,UECs!$G$1:$U$1,0))*INDEX(Saturations!$G$2:$U$136,MATCH($B38,Saturations!$B$2:$B$136,0),MATCH(N$1,Saturations!$G$1:$U$1,0))*INDEX('Control Totals'!$E$2:$E$76,MATCH($C38&amp;"_"&amp;N$1,'Control Totals'!$B$2:$B$76,0))</f>
        <v>42942462.261560783</v>
      </c>
      <c r="O38" s="68">
        <f>INDEX(UECs!$G$2:$U$136,MATCH($B38,UECs!$B$2:$B$136,0),MATCH(O$1,UECs!$G$1:$U$1,0))*INDEX(Saturations!$G$2:$U$136,MATCH($B38,Saturations!$B$2:$B$136,0),MATCH(O$1,Saturations!$G$1:$U$1,0))*INDEX('Control Totals'!$E$2:$E$76,MATCH($C38&amp;"_"&amp;O$1,'Control Totals'!$B$2:$B$76,0))</f>
        <v>0</v>
      </c>
      <c r="P38" s="68">
        <f>INDEX(UECs!$G$2:$U$136,MATCH($B38,UECs!$B$2:$B$136,0),MATCH(P$1,UECs!$G$1:$U$1,0))*INDEX(Saturations!$G$2:$U$136,MATCH($B38,Saturations!$B$2:$B$136,0),MATCH(P$1,Saturations!$G$1:$U$1,0))*INDEX('Control Totals'!$E$2:$E$76,MATCH($C38&amp;"_"&amp;P$1,'Control Totals'!$B$2:$B$76,0))</f>
        <v>8001197.384986259</v>
      </c>
      <c r="Q38" s="68">
        <f>INDEX(UECs!$G$2:$U$136,MATCH($B38,UECs!$B$2:$B$136,0),MATCH(Q$1,UECs!$G$1:$U$1,0))*INDEX(Saturations!$G$2:$U$136,MATCH($B38,Saturations!$B$2:$B$136,0),MATCH(Q$1,Saturations!$G$1:$U$1,0))*INDEX('Control Totals'!$E$2:$E$76,MATCH($C38&amp;"_"&amp;Q$1,'Control Totals'!$B$2:$B$76,0))</f>
        <v>27720349.951381337</v>
      </c>
      <c r="R38" s="68">
        <f>INDEX(UECs!$G$2:$U$136,MATCH($B38,UECs!$B$2:$B$136,0),MATCH(R$1,UECs!$G$1:$U$1,0))*INDEX(Saturations!$G$2:$U$136,MATCH($B38,Saturations!$B$2:$B$136,0),MATCH(R$1,Saturations!$G$1:$U$1,0))*INDEX('Control Totals'!$E$2:$E$76,MATCH($C38&amp;"_"&amp;R$1,'Control Totals'!$B$2:$B$76,0))</f>
        <v>58375993.620686717</v>
      </c>
      <c r="S38" s="68">
        <f>INDEX(UECs!$G$2:$U$136,MATCH($B38,UECs!$B$2:$B$136,0),MATCH(S$1,UECs!$G$1:$U$1,0))*INDEX(Saturations!$G$2:$U$136,MATCH($B38,Saturations!$B$2:$B$136,0),MATCH(S$1,Saturations!$G$1:$U$1,0))*INDEX('Control Totals'!$E$2:$E$76,MATCH($C38&amp;"_"&amp;S$1,'Control Totals'!$B$2:$B$76,0))</f>
        <v>16467641.319711588</v>
      </c>
      <c r="T38" s="68">
        <f>INDEX(UECs!$G$2:$U$136,MATCH($B38,UECs!$B$2:$B$136,0),MATCH(T$1,UECs!$G$1:$U$1,0))*INDEX(Saturations!$G$2:$U$136,MATCH($B38,Saturations!$B$2:$B$136,0),MATCH(T$1,Saturations!$G$1:$U$1,0))*INDEX('Control Totals'!$E$2:$E$76,MATCH($C38&amp;"_"&amp;T$1,'Control Totals'!$B$2:$B$76,0))</f>
        <v>1217033.2473010044</v>
      </c>
      <c r="U38" s="68">
        <f>INDEX(UECs!$G$2:$U$136,MATCH($B38,UECs!$B$2:$B$136,0),MATCH(U$1,UECs!$G$1:$U$1,0))*INDEX(Saturations!$G$2:$U$136,MATCH($B38,Saturations!$B$2:$B$136,0),MATCH(U$1,Saturations!$G$1:$U$1,0))*INDEX('Control Totals'!$E$2:$E$76,MATCH($C38&amp;"_"&amp;U$1,'Control Totals'!$B$2:$B$76,0))</f>
        <v>23602506.605814524</v>
      </c>
      <c r="V38" s="68">
        <f>INDEX(UECs!$G$2:$U$136,MATCH($B38,UECs!$B$2:$B$136,0),MATCH(V$1,UECs!$G$1:$U$1,0))*INDEX(Saturations!$G$2:$U$136,MATCH($B38,Saturations!$B$2:$B$136,0),MATCH(V$1,Saturations!$G$1:$U$1,0))*INDEX('Control Totals'!$E$2:$E$76,MATCH($C38&amp;"_"&amp;V$1,'Control Totals'!$B$2:$B$76,0))</f>
        <v>127893324.30444765</v>
      </c>
    </row>
    <row r="39" spans="1:22" ht="14.4" x14ac:dyDescent="0.3">
      <c r="A39" t="str">
        <f t="shared" si="0"/>
        <v>UTInterior LightingGeneral Service Lighting</v>
      </c>
      <c r="B39" s="64" t="str">
        <f t="shared" si="1"/>
        <v>UT_Interior Lighting_Electric_General Service Lighting</v>
      </c>
      <c r="C39" s="65" t="s">
        <v>29</v>
      </c>
      <c r="D39" s="65" t="s">
        <v>85</v>
      </c>
      <c r="E39" s="65" t="s">
        <v>118</v>
      </c>
      <c r="F39" s="65" t="s">
        <v>86</v>
      </c>
      <c r="G39" s="65" t="s">
        <v>1</v>
      </c>
      <c r="H39" s="68">
        <f>INDEX(UECs!$G$2:$U$136,MATCH($B39,UECs!$B$2:$B$136,0),MATCH(H$1,UECs!$G$1:$U$1,0))*INDEX(Saturations!$G$2:$U$136,MATCH($B39,Saturations!$B$2:$B$136,0),MATCH(H$1,Saturations!$G$1:$U$1,0))*INDEX('Control Totals'!$E$2:$E$76,MATCH($C39&amp;"_"&amp;H$1,'Control Totals'!$B$2:$B$76,0))</f>
        <v>698781.41262323828</v>
      </c>
      <c r="I39" s="68">
        <f>INDEX(UECs!$G$2:$U$136,MATCH($B39,UECs!$B$2:$B$136,0),MATCH(I$1,UECs!$G$1:$U$1,0))*INDEX(Saturations!$G$2:$U$136,MATCH($B39,Saturations!$B$2:$B$136,0),MATCH(I$1,Saturations!$G$1:$U$1,0))*INDEX('Control Totals'!$E$2:$E$76,MATCH($C39&amp;"_"&amp;I$1,'Control Totals'!$B$2:$B$76,0))</f>
        <v>2284479.8266646946</v>
      </c>
      <c r="J39" s="68">
        <f>INDEX(UECs!$G$2:$U$136,MATCH($B39,UECs!$B$2:$B$136,0),MATCH(J$1,UECs!$G$1:$U$1,0))*INDEX(Saturations!$G$2:$U$136,MATCH($B39,Saturations!$B$2:$B$136,0),MATCH(J$1,Saturations!$G$1:$U$1,0))*INDEX('Control Totals'!$E$2:$E$76,MATCH($C39&amp;"_"&amp;J$1,'Control Totals'!$B$2:$B$76,0))</f>
        <v>2583824.0674055931</v>
      </c>
      <c r="K39" s="68">
        <f>INDEX(UECs!$G$2:$U$136,MATCH($B39,UECs!$B$2:$B$136,0),MATCH(K$1,UECs!$G$1:$U$1,0))*INDEX(Saturations!$G$2:$U$136,MATCH($B39,Saturations!$B$2:$B$136,0),MATCH(K$1,Saturations!$G$1:$U$1,0))*INDEX('Control Totals'!$E$2:$E$76,MATCH($C39&amp;"_"&amp;K$1,'Control Totals'!$B$2:$B$76,0))</f>
        <v>700726.13998229895</v>
      </c>
      <c r="L39" s="68">
        <f>INDEX(UECs!$G$2:$U$136,MATCH($B39,UECs!$B$2:$B$136,0),MATCH(L$1,UECs!$G$1:$U$1,0))*INDEX(Saturations!$G$2:$U$136,MATCH($B39,Saturations!$B$2:$B$136,0),MATCH(L$1,Saturations!$G$1:$U$1,0))*INDEX('Control Totals'!$E$2:$E$76,MATCH($C39&amp;"_"&amp;L$1,'Control Totals'!$B$2:$B$76,0))</f>
        <v>906872.75592978927</v>
      </c>
      <c r="M39" s="68">
        <f>INDEX(UECs!$G$2:$U$136,MATCH($B39,UECs!$B$2:$B$136,0),MATCH(M$1,UECs!$G$1:$U$1,0))*INDEX(Saturations!$G$2:$U$136,MATCH($B39,Saturations!$B$2:$B$136,0),MATCH(M$1,Saturations!$G$1:$U$1,0))*INDEX('Control Totals'!$E$2:$E$76,MATCH($C39&amp;"_"&amp;M$1,'Control Totals'!$B$2:$B$76,0))</f>
        <v>1002442.2365205913</v>
      </c>
      <c r="N39" s="68">
        <f>INDEX(UECs!$G$2:$U$136,MATCH($B39,UECs!$B$2:$B$136,0),MATCH(N$1,UECs!$G$1:$U$1,0))*INDEX(Saturations!$G$2:$U$136,MATCH($B39,Saturations!$B$2:$B$136,0),MATCH(N$1,Saturations!$G$1:$U$1,0))*INDEX('Control Totals'!$E$2:$E$76,MATCH($C39&amp;"_"&amp;N$1,'Control Totals'!$B$2:$B$76,0))</f>
        <v>3220545.8237947179</v>
      </c>
      <c r="O39" s="68">
        <f>INDEX(UECs!$G$2:$U$136,MATCH($B39,UECs!$B$2:$B$136,0),MATCH(O$1,UECs!$G$1:$U$1,0))*INDEX(Saturations!$G$2:$U$136,MATCH($B39,Saturations!$B$2:$B$136,0),MATCH(O$1,Saturations!$G$1:$U$1,0))*INDEX('Control Totals'!$E$2:$E$76,MATCH($C39&amp;"_"&amp;O$1,'Control Totals'!$B$2:$B$76,0))</f>
        <v>376776.76778722444</v>
      </c>
      <c r="P39" s="68">
        <f>INDEX(UECs!$G$2:$U$136,MATCH($B39,UECs!$B$2:$B$136,0),MATCH(P$1,UECs!$G$1:$U$1,0))*INDEX(Saturations!$G$2:$U$136,MATCH($B39,Saturations!$B$2:$B$136,0),MATCH(P$1,Saturations!$G$1:$U$1,0))*INDEX('Control Totals'!$E$2:$E$76,MATCH($C39&amp;"_"&amp;P$1,'Control Totals'!$B$2:$B$76,0))</f>
        <v>512052.14787360502</v>
      </c>
      <c r="Q39" s="68">
        <f>INDEX(UECs!$G$2:$U$136,MATCH($B39,UECs!$B$2:$B$136,0),MATCH(Q$1,UECs!$G$1:$U$1,0))*INDEX(Saturations!$G$2:$U$136,MATCH($B39,Saturations!$B$2:$B$136,0),MATCH(Q$1,Saturations!$G$1:$U$1,0))*INDEX('Control Totals'!$E$2:$E$76,MATCH($C39&amp;"_"&amp;Q$1,'Control Totals'!$B$2:$B$76,0))</f>
        <v>1996677.2916826769</v>
      </c>
      <c r="R39" s="68">
        <f>INDEX(UECs!$G$2:$U$136,MATCH($B39,UECs!$B$2:$B$136,0),MATCH(R$1,UECs!$G$1:$U$1,0))*INDEX(Saturations!$G$2:$U$136,MATCH($B39,Saturations!$B$2:$B$136,0),MATCH(R$1,Saturations!$G$1:$U$1,0))*INDEX('Control Totals'!$E$2:$E$76,MATCH($C39&amp;"_"&amp;R$1,'Control Totals'!$B$2:$B$76,0))</f>
        <v>2486078.5940554081</v>
      </c>
      <c r="S39" s="68">
        <f>INDEX(UECs!$G$2:$U$136,MATCH($B39,UECs!$B$2:$B$136,0),MATCH(S$1,UECs!$G$1:$U$1,0))*INDEX(Saturations!$G$2:$U$136,MATCH($B39,Saturations!$B$2:$B$136,0),MATCH(S$1,Saturations!$G$1:$U$1,0))*INDEX('Control Totals'!$E$2:$E$76,MATCH($C39&amp;"_"&amp;S$1,'Control Totals'!$B$2:$B$76,0))</f>
        <v>1260642.5447148152</v>
      </c>
      <c r="T39" s="68">
        <f>INDEX(UECs!$G$2:$U$136,MATCH($B39,UECs!$B$2:$B$136,0),MATCH(T$1,UECs!$G$1:$U$1,0))*INDEX(Saturations!$G$2:$U$136,MATCH($B39,Saturations!$B$2:$B$136,0),MATCH(T$1,Saturations!$G$1:$U$1,0))*INDEX('Control Totals'!$E$2:$E$76,MATCH($C39&amp;"_"&amp;T$1,'Control Totals'!$B$2:$B$76,0))</f>
        <v>109225.38232932237</v>
      </c>
      <c r="U39" s="68">
        <f>INDEX(UECs!$G$2:$U$136,MATCH($B39,UECs!$B$2:$B$136,0),MATCH(U$1,UECs!$G$1:$U$1,0))*INDEX(Saturations!$G$2:$U$136,MATCH($B39,Saturations!$B$2:$B$136,0),MATCH(U$1,Saturations!$G$1:$U$1,0))*INDEX('Control Totals'!$E$2:$E$76,MATCH($C39&amp;"_"&amp;U$1,'Control Totals'!$B$2:$B$76,0))</f>
        <v>1665145.884582286</v>
      </c>
      <c r="V39" s="68">
        <f>INDEX(UECs!$G$2:$U$136,MATCH($B39,UECs!$B$2:$B$136,0),MATCH(V$1,UECs!$G$1:$U$1,0))*INDEX(Saturations!$G$2:$U$136,MATCH($B39,Saturations!$B$2:$B$136,0),MATCH(V$1,Saturations!$G$1:$U$1,0))*INDEX('Control Totals'!$E$2:$E$76,MATCH($C39&amp;"_"&amp;V$1,'Control Totals'!$B$2:$B$76,0))</f>
        <v>8252891.9654452261</v>
      </c>
    </row>
    <row r="40" spans="1:22" ht="14.4" x14ac:dyDescent="0.3">
      <c r="A40" t="str">
        <f t="shared" si="0"/>
        <v>UTInterior LightingHigh-Bay Lighting</v>
      </c>
      <c r="B40" s="64" t="str">
        <f t="shared" si="1"/>
        <v>UT_Interior Lighting_Electric_High-Bay Lighting</v>
      </c>
      <c r="C40" s="65" t="s">
        <v>29</v>
      </c>
      <c r="D40" s="65" t="s">
        <v>85</v>
      </c>
      <c r="E40" s="65" t="s">
        <v>118</v>
      </c>
      <c r="F40" s="65" t="s">
        <v>87</v>
      </c>
      <c r="G40" s="65" t="s">
        <v>1</v>
      </c>
      <c r="H40" s="68">
        <f>INDEX(UECs!$G$2:$U$136,MATCH($B40,UECs!$B$2:$B$136,0),MATCH(H$1,UECs!$G$1:$U$1,0))*INDEX(Saturations!$G$2:$U$136,MATCH($B40,Saturations!$B$2:$B$136,0),MATCH(H$1,Saturations!$G$1:$U$1,0))*INDEX('Control Totals'!$E$2:$E$76,MATCH($C40&amp;"_"&amp;H$1,'Control Totals'!$B$2:$B$76,0))</f>
        <v>4242206.3456603689</v>
      </c>
      <c r="I40" s="68">
        <f>INDEX(UECs!$G$2:$U$136,MATCH($B40,UECs!$B$2:$B$136,0),MATCH(I$1,UECs!$G$1:$U$1,0))*INDEX(Saturations!$G$2:$U$136,MATCH($B40,Saturations!$B$2:$B$136,0),MATCH(I$1,Saturations!$G$1:$U$1,0))*INDEX('Control Totals'!$E$2:$E$76,MATCH($C40&amp;"_"&amp;I$1,'Control Totals'!$B$2:$B$76,0))</f>
        <v>13868764.45500889</v>
      </c>
      <c r="J40" s="68">
        <f>INDEX(UECs!$G$2:$U$136,MATCH($B40,UECs!$B$2:$B$136,0),MATCH(J$1,UECs!$G$1:$U$1,0))*INDEX(Saturations!$G$2:$U$136,MATCH($B40,Saturations!$B$2:$B$136,0),MATCH(J$1,Saturations!$G$1:$U$1,0))*INDEX('Control Totals'!$E$2:$E$76,MATCH($C40&amp;"_"&amp;J$1,'Control Totals'!$B$2:$B$76,0))</f>
        <v>15686042.382938843</v>
      </c>
      <c r="K40" s="68">
        <f>INDEX(UECs!$G$2:$U$136,MATCH($B40,UECs!$B$2:$B$136,0),MATCH(K$1,UECs!$G$1:$U$1,0))*INDEX(Saturations!$G$2:$U$136,MATCH($B40,Saturations!$B$2:$B$136,0),MATCH(K$1,Saturations!$G$1:$U$1,0))*INDEX('Control Totals'!$E$2:$E$76,MATCH($C40&amp;"_"&amp;K$1,'Control Totals'!$B$2:$B$76,0))</f>
        <v>4254012.5193709945</v>
      </c>
      <c r="L40" s="68">
        <f>INDEX(UECs!$G$2:$U$136,MATCH($B40,UECs!$B$2:$B$136,0),MATCH(L$1,UECs!$G$1:$U$1,0))*INDEX(Saturations!$G$2:$U$136,MATCH($B40,Saturations!$B$2:$B$136,0),MATCH(L$1,Saturations!$G$1:$U$1,0))*INDEX('Control Totals'!$E$2:$E$76,MATCH($C40&amp;"_"&amp;L$1,'Control Totals'!$B$2:$B$76,0))</f>
        <v>5505500.4188929694</v>
      </c>
      <c r="M40" s="68">
        <f>INDEX(UECs!$G$2:$U$136,MATCH($B40,UECs!$B$2:$B$136,0),MATCH(M$1,UECs!$G$1:$U$1,0))*INDEX(Saturations!$G$2:$U$136,MATCH($B40,Saturations!$B$2:$B$136,0),MATCH(M$1,Saturations!$G$1:$U$1,0))*INDEX('Control Totals'!$E$2:$E$76,MATCH($C40&amp;"_"&amp;M$1,'Control Totals'!$B$2:$B$76,0))</f>
        <v>6085689.659319086</v>
      </c>
      <c r="N40" s="68">
        <f>INDEX(UECs!$G$2:$U$136,MATCH($B40,UECs!$B$2:$B$136,0),MATCH(N$1,UECs!$G$1:$U$1,0))*INDEX(Saturations!$G$2:$U$136,MATCH($B40,Saturations!$B$2:$B$136,0),MATCH(N$1,Saturations!$G$1:$U$1,0))*INDEX('Control Totals'!$E$2:$E$76,MATCH($C40&amp;"_"&amp;N$1,'Control Totals'!$B$2:$B$76,0))</f>
        <v>19551493.046879604</v>
      </c>
      <c r="O40" s="68">
        <f>INDEX(UECs!$G$2:$U$136,MATCH($B40,UECs!$B$2:$B$136,0),MATCH(O$1,UECs!$G$1:$U$1,0))*INDEX(Saturations!$G$2:$U$136,MATCH($B40,Saturations!$B$2:$B$136,0),MATCH(O$1,Saturations!$G$1:$U$1,0))*INDEX('Control Totals'!$E$2:$E$76,MATCH($C40&amp;"_"&amp;O$1,'Control Totals'!$B$2:$B$76,0))</f>
        <v>2287360.204966065</v>
      </c>
      <c r="P40" s="68">
        <f>INDEX(UECs!$G$2:$U$136,MATCH($B40,UECs!$B$2:$B$136,0),MATCH(P$1,UECs!$G$1:$U$1,0))*INDEX(Saturations!$G$2:$U$136,MATCH($B40,Saturations!$B$2:$B$136,0),MATCH(P$1,Saturations!$G$1:$U$1,0))*INDEX('Control Totals'!$E$2:$E$76,MATCH($C40&amp;"_"&amp;P$1,'Control Totals'!$B$2:$B$76,0))</f>
        <v>3108598.5284923851</v>
      </c>
      <c r="Q40" s="68">
        <f>INDEX(UECs!$G$2:$U$136,MATCH($B40,UECs!$B$2:$B$136,0),MATCH(Q$1,UECs!$G$1:$U$1,0))*INDEX(Saturations!$G$2:$U$136,MATCH($B40,Saturations!$B$2:$B$136,0),MATCH(Q$1,Saturations!$G$1:$U$1,0))*INDEX('Control Totals'!$E$2:$E$76,MATCH($C40&amp;"_"&amp;Q$1,'Control Totals'!$B$2:$B$76,0))</f>
        <v>12121554.643553676</v>
      </c>
      <c r="R40" s="68">
        <f>INDEX(UECs!$G$2:$U$136,MATCH($B40,UECs!$B$2:$B$136,0),MATCH(R$1,UECs!$G$1:$U$1,0))*INDEX(Saturations!$G$2:$U$136,MATCH($B40,Saturations!$B$2:$B$136,0),MATCH(R$1,Saturations!$G$1:$U$1,0))*INDEX('Control Totals'!$E$2:$E$76,MATCH($C40&amp;"_"&amp;R$1,'Control Totals'!$B$2:$B$76,0))</f>
        <v>15092642.988199504</v>
      </c>
      <c r="S40" s="68">
        <f>INDEX(UECs!$G$2:$U$136,MATCH($B40,UECs!$B$2:$B$136,0),MATCH(S$1,UECs!$G$1:$U$1,0))*INDEX(Saturations!$G$2:$U$136,MATCH($B40,Saturations!$B$2:$B$136,0),MATCH(S$1,Saturations!$G$1:$U$1,0))*INDEX('Control Totals'!$E$2:$E$76,MATCH($C40&amp;"_"&amp;S$1,'Control Totals'!$B$2:$B$76,0))</f>
        <v>7653188.4022537004</v>
      </c>
      <c r="T40" s="68">
        <f>INDEX(UECs!$G$2:$U$136,MATCH($B40,UECs!$B$2:$B$136,0),MATCH(T$1,UECs!$G$1:$U$1,0))*INDEX(Saturations!$G$2:$U$136,MATCH($B40,Saturations!$B$2:$B$136,0),MATCH(T$1,Saturations!$G$1:$U$1,0))*INDEX('Control Totals'!$E$2:$E$76,MATCH($C40&amp;"_"&amp;T$1,'Control Totals'!$B$2:$B$76,0))</f>
        <v>663092.35141956923</v>
      </c>
      <c r="U40" s="68">
        <f>INDEX(UECs!$G$2:$U$136,MATCH($B40,UECs!$B$2:$B$136,0),MATCH(U$1,UECs!$G$1:$U$1,0))*INDEX(Saturations!$G$2:$U$136,MATCH($B40,Saturations!$B$2:$B$136,0),MATCH(U$1,Saturations!$G$1:$U$1,0))*INDEX('Control Totals'!$E$2:$E$76,MATCH($C40&amp;"_"&amp;U$1,'Control Totals'!$B$2:$B$76,0))</f>
        <v>10108872.832646249</v>
      </c>
      <c r="V40" s="68">
        <f>INDEX(UECs!$G$2:$U$136,MATCH($B40,UECs!$B$2:$B$136,0),MATCH(V$1,UECs!$G$1:$U$1,0))*INDEX(Saturations!$G$2:$U$136,MATCH($B40,Saturations!$B$2:$B$136,0),MATCH(V$1,Saturations!$G$1:$U$1,0))*INDEX('Control Totals'!$E$2:$E$76,MATCH($C40&amp;"_"&amp;V$1,'Control Totals'!$B$2:$B$76,0))</f>
        <v>50102177.92489823</v>
      </c>
    </row>
    <row r="41" spans="1:22" ht="14.4" x14ac:dyDescent="0.3">
      <c r="A41" t="str">
        <f t="shared" si="0"/>
        <v>UTInterior LightingLinear Lighting</v>
      </c>
      <c r="B41" s="64" t="str">
        <f t="shared" si="1"/>
        <v>UT_Interior Lighting_Electric_Linear Lighting</v>
      </c>
      <c r="C41" s="65" t="s">
        <v>29</v>
      </c>
      <c r="D41" s="65" t="s">
        <v>85</v>
      </c>
      <c r="E41" s="65" t="s">
        <v>118</v>
      </c>
      <c r="F41" s="65" t="s">
        <v>88</v>
      </c>
      <c r="G41" s="65" t="s">
        <v>1</v>
      </c>
      <c r="H41" s="68">
        <f>INDEX(UECs!$G$2:$U$136,MATCH($B41,UECs!$B$2:$B$136,0),MATCH(H$1,UECs!$G$1:$U$1,0))*INDEX(Saturations!$G$2:$U$136,MATCH($B41,Saturations!$B$2:$B$136,0),MATCH(H$1,Saturations!$G$1:$U$1,0))*INDEX('Control Totals'!$E$2:$E$76,MATCH($C41&amp;"_"&amp;H$1,'Control Totals'!$B$2:$B$76,0))</f>
        <v>2291329.3319547814</v>
      </c>
      <c r="I41" s="68">
        <f>INDEX(UECs!$G$2:$U$136,MATCH($B41,UECs!$B$2:$B$136,0),MATCH(I$1,UECs!$G$1:$U$1,0))*INDEX(Saturations!$G$2:$U$136,MATCH($B41,Saturations!$B$2:$B$136,0),MATCH(I$1,Saturations!$G$1:$U$1,0))*INDEX('Control Totals'!$E$2:$E$76,MATCH($C41&amp;"_"&amp;I$1,'Control Totals'!$B$2:$B$76,0))</f>
        <v>7490891.3438973688</v>
      </c>
      <c r="J41" s="68">
        <f>INDEX(UECs!$G$2:$U$136,MATCH($B41,UECs!$B$2:$B$136,0),MATCH(J$1,UECs!$G$1:$U$1,0))*INDEX(Saturations!$G$2:$U$136,MATCH($B41,Saturations!$B$2:$B$136,0),MATCH(J$1,Saturations!$G$1:$U$1,0))*INDEX('Control Totals'!$E$2:$E$76,MATCH($C41&amp;"_"&amp;J$1,'Control Totals'!$B$2:$B$76,0))</f>
        <v>8472451.853050705</v>
      </c>
      <c r="K41" s="68">
        <f>INDEX(UECs!$G$2:$U$136,MATCH($B41,UECs!$B$2:$B$136,0),MATCH(K$1,UECs!$G$1:$U$1,0))*INDEX(Saturations!$G$2:$U$136,MATCH($B41,Saturations!$B$2:$B$136,0),MATCH(K$1,Saturations!$G$1:$U$1,0))*INDEX('Control Totals'!$E$2:$E$76,MATCH($C41&amp;"_"&amp;K$1,'Control Totals'!$B$2:$B$76,0))</f>
        <v>2297706.1627633502</v>
      </c>
      <c r="L41" s="68">
        <f>INDEX(UECs!$G$2:$U$136,MATCH($B41,UECs!$B$2:$B$136,0),MATCH(L$1,UECs!$G$1:$U$1,0))*INDEX(Saturations!$G$2:$U$136,MATCH($B41,Saturations!$B$2:$B$136,0),MATCH(L$1,Saturations!$G$1:$U$1,0))*INDEX('Control Totals'!$E$2:$E$76,MATCH($C41&amp;"_"&amp;L$1,'Control Totals'!$B$2:$B$76,0))</f>
        <v>2973668.3152632173</v>
      </c>
      <c r="M41" s="68">
        <f>INDEX(UECs!$G$2:$U$136,MATCH($B41,UECs!$B$2:$B$136,0),MATCH(M$1,UECs!$G$1:$U$1,0))*INDEX(Saturations!$G$2:$U$136,MATCH($B41,Saturations!$B$2:$B$136,0),MATCH(M$1,Saturations!$G$1:$U$1,0))*INDEX('Control Totals'!$E$2:$E$76,MATCH($C41&amp;"_"&amp;M$1,'Control Totals'!$B$2:$B$76,0))</f>
        <v>3287044.0722046164</v>
      </c>
      <c r="N41" s="68">
        <f>INDEX(UECs!$G$2:$U$136,MATCH($B41,UECs!$B$2:$B$136,0),MATCH(N$1,UECs!$G$1:$U$1,0))*INDEX(Saturations!$G$2:$U$136,MATCH($B41,Saturations!$B$2:$B$136,0),MATCH(N$1,Saturations!$G$1:$U$1,0))*INDEX('Control Totals'!$E$2:$E$76,MATCH($C41&amp;"_"&amp;N$1,'Control Totals'!$B$2:$B$76,0))</f>
        <v>10560285.34483075</v>
      </c>
      <c r="O41" s="68">
        <f>INDEX(UECs!$G$2:$U$136,MATCH($B41,UECs!$B$2:$B$136,0),MATCH(O$1,UECs!$G$1:$U$1,0))*INDEX(Saturations!$G$2:$U$136,MATCH($B41,Saturations!$B$2:$B$136,0),MATCH(O$1,Saturations!$G$1:$U$1,0))*INDEX('Control Totals'!$E$2:$E$76,MATCH($C41&amp;"_"&amp;O$1,'Control Totals'!$B$2:$B$76,0))</f>
        <v>1235464.5444690133</v>
      </c>
      <c r="P41" s="68">
        <f>INDEX(UECs!$G$2:$U$136,MATCH($B41,UECs!$B$2:$B$136,0),MATCH(P$1,UECs!$G$1:$U$1,0))*INDEX(Saturations!$G$2:$U$136,MATCH($B41,Saturations!$B$2:$B$136,0),MATCH(P$1,Saturations!$G$1:$U$1,0))*INDEX('Control Totals'!$E$2:$E$76,MATCH($C41&amp;"_"&amp;P$1,'Control Totals'!$B$2:$B$76,0))</f>
        <v>1679037.3709408259</v>
      </c>
      <c r="Q41" s="68">
        <f>INDEX(UECs!$G$2:$U$136,MATCH($B41,UECs!$B$2:$B$136,0),MATCH(Q$1,UECs!$G$1:$U$1,0))*INDEX(Saturations!$G$2:$U$136,MATCH($B41,Saturations!$B$2:$B$136,0),MATCH(Q$1,Saturations!$G$1:$U$1,0))*INDEX('Control Totals'!$E$2:$E$76,MATCH($C41&amp;"_"&amp;Q$1,'Control Totals'!$B$2:$B$76,0))</f>
        <v>6547176.5021707518</v>
      </c>
      <c r="R41" s="68">
        <f>INDEX(UECs!$G$2:$U$136,MATCH($B41,UECs!$B$2:$B$136,0),MATCH(R$1,UECs!$G$1:$U$1,0))*INDEX(Saturations!$G$2:$U$136,MATCH($B41,Saturations!$B$2:$B$136,0),MATCH(R$1,Saturations!$G$1:$U$1,0))*INDEX('Control Totals'!$E$2:$E$76,MATCH($C41&amp;"_"&amp;R$1,'Control Totals'!$B$2:$B$76,0))</f>
        <v>8151940.9377527339</v>
      </c>
      <c r="S41" s="68">
        <f>INDEX(UECs!$G$2:$U$136,MATCH($B41,UECs!$B$2:$B$136,0),MATCH(S$1,UECs!$G$1:$U$1,0))*INDEX(Saturations!$G$2:$U$136,MATCH($B41,Saturations!$B$2:$B$136,0),MATCH(S$1,Saturations!$G$1:$U$1,0))*INDEX('Control Totals'!$E$2:$E$76,MATCH($C41&amp;"_"&amp;S$1,'Control Totals'!$B$2:$B$76,0))</f>
        <v>4133692.1498405542</v>
      </c>
      <c r="T41" s="68">
        <f>INDEX(UECs!$G$2:$U$136,MATCH($B41,UECs!$B$2:$B$136,0),MATCH(T$1,UECs!$G$1:$U$1,0))*INDEX(Saturations!$G$2:$U$136,MATCH($B41,Saturations!$B$2:$B$136,0),MATCH(T$1,Saturations!$G$1:$U$1,0))*INDEX('Control Totals'!$E$2:$E$76,MATCH($C41&amp;"_"&amp;T$1,'Control Totals'!$B$2:$B$76,0))</f>
        <v>358153.94886596745</v>
      </c>
      <c r="U41" s="68">
        <f>INDEX(UECs!$G$2:$U$136,MATCH($B41,UECs!$B$2:$B$136,0),MATCH(U$1,UECs!$G$1:$U$1,0))*INDEX(Saturations!$G$2:$U$136,MATCH($B41,Saturations!$B$2:$B$136,0),MATCH(U$1,Saturations!$G$1:$U$1,0))*INDEX('Control Totals'!$E$2:$E$76,MATCH($C41&amp;"_"&amp;U$1,'Control Totals'!$B$2:$B$76,0))</f>
        <v>5460073.1192950746</v>
      </c>
      <c r="V41" s="68">
        <f>INDEX(UECs!$G$2:$U$136,MATCH($B41,UECs!$B$2:$B$136,0),MATCH(V$1,UECs!$G$1:$U$1,0))*INDEX(Saturations!$G$2:$U$136,MATCH($B41,Saturations!$B$2:$B$136,0),MATCH(V$1,Saturations!$G$1:$U$1,0))*INDEX('Control Totals'!$E$2:$E$76,MATCH($C41&amp;"_"&amp;V$1,'Control Totals'!$B$2:$B$76,0))</f>
        <v>27061528.959234554</v>
      </c>
    </row>
    <row r="42" spans="1:22" ht="14.4" x14ac:dyDescent="0.3">
      <c r="A42" t="str">
        <f t="shared" si="0"/>
        <v>UTExterior LightingGeneral Service Lighting</v>
      </c>
      <c r="B42" s="64" t="str">
        <f t="shared" si="1"/>
        <v>UT_Exterior Lighting_Electric_General Service Lighting</v>
      </c>
      <c r="C42" s="65" t="s">
        <v>29</v>
      </c>
      <c r="D42" s="65" t="s">
        <v>89</v>
      </c>
      <c r="E42" s="65" t="s">
        <v>118</v>
      </c>
      <c r="F42" s="65" t="s">
        <v>86</v>
      </c>
      <c r="G42" s="65" t="s">
        <v>1</v>
      </c>
      <c r="H42" s="68">
        <f>INDEX(UECs!$G$2:$U$136,MATCH($B42,UECs!$B$2:$B$136,0),MATCH(H$1,UECs!$G$1:$U$1,0))*INDEX(Saturations!$G$2:$U$136,MATCH($B42,Saturations!$B$2:$B$136,0),MATCH(H$1,Saturations!$G$1:$U$1,0))*INDEX('Control Totals'!$E$2:$E$76,MATCH($C42&amp;"_"&amp;H$1,'Control Totals'!$B$2:$B$76,0))</f>
        <v>621675.12306638423</v>
      </c>
      <c r="I42" s="68">
        <f>INDEX(UECs!$G$2:$U$136,MATCH($B42,UECs!$B$2:$B$136,0),MATCH(I$1,UECs!$G$1:$U$1,0))*INDEX(Saturations!$G$2:$U$136,MATCH($B42,Saturations!$B$2:$B$136,0),MATCH(I$1,Saturations!$G$1:$U$1,0))*INDEX('Control Totals'!$E$2:$E$76,MATCH($C42&amp;"_"&amp;I$1,'Control Totals'!$B$2:$B$76,0))</f>
        <v>2032401.3371405706</v>
      </c>
      <c r="J42" s="68">
        <f>INDEX(UECs!$G$2:$U$136,MATCH($B42,UECs!$B$2:$B$136,0),MATCH(J$1,UECs!$G$1:$U$1,0))*INDEX(Saturations!$G$2:$U$136,MATCH($B42,Saturations!$B$2:$B$136,0),MATCH(J$1,Saturations!$G$1:$U$1,0))*INDEX('Control Totals'!$E$2:$E$76,MATCH($C42&amp;"_"&amp;J$1,'Control Totals'!$B$2:$B$76,0))</f>
        <v>2298714.7569598062</v>
      </c>
      <c r="K42" s="68">
        <f>INDEX(UECs!$G$2:$U$136,MATCH($B42,UECs!$B$2:$B$136,0),MATCH(K$1,UECs!$G$1:$U$1,0))*INDEX(Saturations!$G$2:$U$136,MATCH($B42,Saturations!$B$2:$B$136,0),MATCH(K$1,Saturations!$G$1:$U$1,0))*INDEX('Control Totals'!$E$2:$E$76,MATCH($C42&amp;"_"&amp;K$1,'Control Totals'!$B$2:$B$76,0))</f>
        <v>623405.26155953051</v>
      </c>
      <c r="L42" s="68">
        <f>INDEX(UECs!$G$2:$U$136,MATCH($B42,UECs!$B$2:$B$136,0),MATCH(L$1,UECs!$G$1:$U$1,0))*INDEX(Saturations!$G$2:$U$136,MATCH($B42,Saturations!$B$2:$B$136,0),MATCH(L$1,Saturations!$G$1:$U$1,0))*INDEX('Control Totals'!$E$2:$E$76,MATCH($C42&amp;"_"&amp;L$1,'Control Totals'!$B$2:$B$76,0))</f>
        <v>806804.84907542332</v>
      </c>
      <c r="M42" s="68">
        <f>INDEX(UECs!$G$2:$U$136,MATCH($B42,UECs!$B$2:$B$136,0),MATCH(M$1,UECs!$G$1:$U$1,0))*INDEX(Saturations!$G$2:$U$136,MATCH($B42,Saturations!$B$2:$B$136,0),MATCH(M$1,Saturations!$G$1:$U$1,0))*INDEX('Control Totals'!$E$2:$E$76,MATCH($C42&amp;"_"&amp;M$1,'Control Totals'!$B$2:$B$76,0))</f>
        <v>891828.81727835385</v>
      </c>
      <c r="N42" s="68">
        <f>INDEX(UECs!$G$2:$U$136,MATCH($B42,UECs!$B$2:$B$136,0),MATCH(N$1,UECs!$G$1:$U$1,0))*INDEX(Saturations!$G$2:$U$136,MATCH($B42,Saturations!$B$2:$B$136,0),MATCH(N$1,Saturations!$G$1:$U$1,0))*INDEX('Control Totals'!$E$2:$E$76,MATCH($C42&amp;"_"&amp;N$1,'Control Totals'!$B$2:$B$76,0))</f>
        <v>2865178.1303576264</v>
      </c>
      <c r="O42" s="68">
        <f>INDEX(UECs!$G$2:$U$136,MATCH($B42,UECs!$B$2:$B$136,0),MATCH(O$1,UECs!$G$1:$U$1,0))*INDEX(Saturations!$G$2:$U$136,MATCH($B42,Saturations!$B$2:$B$136,0),MATCH(O$1,Saturations!$G$1:$U$1,0))*INDEX('Control Totals'!$E$2:$E$76,MATCH($C42&amp;"_"&amp;O$1,'Control Totals'!$B$2:$B$76,0))</f>
        <v>335201.73726911709</v>
      </c>
      <c r="P42" s="68">
        <f>INDEX(UECs!$G$2:$U$136,MATCH($B42,UECs!$B$2:$B$136,0),MATCH(P$1,UECs!$G$1:$U$1,0))*INDEX(Saturations!$G$2:$U$136,MATCH($B42,Saturations!$B$2:$B$136,0),MATCH(P$1,Saturations!$G$1:$U$1,0))*INDEX('Control Totals'!$E$2:$E$76,MATCH($C42&amp;"_"&amp;P$1,'Control Totals'!$B$2:$B$76,0))</f>
        <v>455550.29984371323</v>
      </c>
      <c r="Q42" s="68">
        <f>INDEX(UECs!$G$2:$U$136,MATCH($B42,UECs!$B$2:$B$136,0),MATCH(Q$1,UECs!$G$1:$U$1,0))*INDEX(Saturations!$G$2:$U$136,MATCH($B42,Saturations!$B$2:$B$136,0),MATCH(Q$1,Saturations!$G$1:$U$1,0))*INDEX('Control Totals'!$E$2:$E$76,MATCH($C42&amp;"_"&amp;Q$1,'Control Totals'!$B$2:$B$76,0))</f>
        <v>1776356.0658702664</v>
      </c>
      <c r="R42" s="68">
        <f>INDEX(UECs!$G$2:$U$136,MATCH($B42,UECs!$B$2:$B$136,0),MATCH(R$1,UECs!$G$1:$U$1,0))*INDEX(Saturations!$G$2:$U$136,MATCH($B42,Saturations!$B$2:$B$136,0),MATCH(R$1,Saturations!$G$1:$U$1,0))*INDEX('Control Totals'!$E$2:$E$76,MATCH($C42&amp;"_"&amp;R$1,'Control Totals'!$B$2:$B$76,0))</f>
        <v>2211754.9035973055</v>
      </c>
      <c r="S42" s="68">
        <f>INDEX(UECs!$G$2:$U$136,MATCH($B42,UECs!$B$2:$B$136,0),MATCH(S$1,UECs!$G$1:$U$1,0))*INDEX(Saturations!$G$2:$U$136,MATCH($B42,Saturations!$B$2:$B$136,0),MATCH(S$1,Saturations!$G$1:$U$1,0))*INDEX('Control Totals'!$E$2:$E$76,MATCH($C42&amp;"_"&amp;S$1,'Control Totals'!$B$2:$B$76,0))</f>
        <v>1121538.2878978425</v>
      </c>
      <c r="T42" s="68">
        <f>INDEX(UECs!$G$2:$U$136,MATCH($B42,UECs!$B$2:$B$136,0),MATCH(T$1,UECs!$G$1:$U$1,0))*INDEX(Saturations!$G$2:$U$136,MATCH($B42,Saturations!$B$2:$B$136,0),MATCH(T$1,Saturations!$G$1:$U$1,0))*INDEX('Control Totals'!$E$2:$E$76,MATCH($C42&amp;"_"&amp;T$1,'Control Totals'!$B$2:$B$76,0))</f>
        <v>97173.024031429726</v>
      </c>
      <c r="U42" s="68">
        <f>INDEX(UECs!$G$2:$U$136,MATCH($B42,UECs!$B$2:$B$136,0),MATCH(U$1,UECs!$G$1:$U$1,0))*INDEX(Saturations!$G$2:$U$136,MATCH($B42,Saturations!$B$2:$B$136,0),MATCH(U$1,Saturations!$G$1:$U$1,0))*INDEX('Control Totals'!$E$2:$E$76,MATCH($C42&amp;"_"&amp;U$1,'Control Totals'!$B$2:$B$76,0))</f>
        <v>1481407.1382280933</v>
      </c>
      <c r="V42" s="68">
        <f>INDEX(UECs!$G$2:$U$136,MATCH($B42,UECs!$B$2:$B$136,0),MATCH(V$1,UECs!$G$1:$U$1,0))*INDEX(Saturations!$G$2:$U$136,MATCH($B42,Saturations!$B$2:$B$136,0),MATCH(V$1,Saturations!$G$1:$U$1,0))*INDEX('Control Totals'!$E$2:$E$76,MATCH($C42&amp;"_"&amp;V$1,'Control Totals'!$B$2:$B$76,0))</f>
        <v>7342235.4052196387</v>
      </c>
    </row>
    <row r="43" spans="1:22" ht="14.4" x14ac:dyDescent="0.3">
      <c r="A43" t="str">
        <f t="shared" si="0"/>
        <v>UTExterior LightingArea Lighting</v>
      </c>
      <c r="B43" s="64" t="str">
        <f t="shared" si="1"/>
        <v>UT_Exterior Lighting_Electric_Area Lighting</v>
      </c>
      <c r="C43" s="65" t="s">
        <v>29</v>
      </c>
      <c r="D43" s="65" t="s">
        <v>89</v>
      </c>
      <c r="E43" s="65" t="s">
        <v>118</v>
      </c>
      <c r="F43" s="65" t="s">
        <v>90</v>
      </c>
      <c r="G43" s="65" t="s">
        <v>1</v>
      </c>
      <c r="H43" s="68">
        <f>INDEX(UECs!$G$2:$U$136,MATCH($B43,UECs!$B$2:$B$136,0),MATCH(H$1,UECs!$G$1:$U$1,0))*INDEX(Saturations!$G$2:$U$136,MATCH($B43,Saturations!$B$2:$B$136,0),MATCH(H$1,Saturations!$G$1:$U$1,0))*INDEX('Control Totals'!$E$2:$E$76,MATCH($C43&amp;"_"&amp;H$1,'Control Totals'!$B$2:$B$76,0))</f>
        <v>1453801.4495245335</v>
      </c>
      <c r="I43" s="68">
        <f>INDEX(UECs!$G$2:$U$136,MATCH($B43,UECs!$B$2:$B$136,0),MATCH(I$1,UECs!$G$1:$U$1,0))*INDEX(Saturations!$G$2:$U$136,MATCH($B43,Saturations!$B$2:$B$136,0),MATCH(I$1,Saturations!$G$1:$U$1,0))*INDEX('Control Totals'!$E$2:$E$76,MATCH($C43&amp;"_"&amp;I$1,'Control Totals'!$B$2:$B$76,0))</f>
        <v>4752816.865787711</v>
      </c>
      <c r="J43" s="68">
        <f>INDEX(UECs!$G$2:$U$136,MATCH($B43,UECs!$B$2:$B$136,0),MATCH(J$1,UECs!$G$1:$U$1,0))*INDEX(Saturations!$G$2:$U$136,MATCH($B43,Saturations!$B$2:$B$136,0),MATCH(J$1,Saturations!$G$1:$U$1,0))*INDEX('Control Totals'!$E$2:$E$76,MATCH($C43&amp;"_"&amp;J$1,'Control Totals'!$B$2:$B$76,0))</f>
        <v>5375596.8699985249</v>
      </c>
      <c r="K43" s="68">
        <f>INDEX(UECs!$G$2:$U$136,MATCH($B43,UECs!$B$2:$B$136,0),MATCH(K$1,UECs!$G$1:$U$1,0))*INDEX(Saturations!$G$2:$U$136,MATCH($B43,Saturations!$B$2:$B$136,0),MATCH(K$1,Saturations!$G$1:$U$1,0))*INDEX('Control Totals'!$E$2:$E$76,MATCH($C43&amp;"_"&amp;K$1,'Control Totals'!$B$2:$B$76,0))</f>
        <v>1457847.4178380277</v>
      </c>
      <c r="L43" s="68">
        <f>INDEX(UECs!$G$2:$U$136,MATCH($B43,UECs!$B$2:$B$136,0),MATCH(L$1,UECs!$G$1:$U$1,0))*INDEX(Saturations!$G$2:$U$136,MATCH($B43,Saturations!$B$2:$B$136,0),MATCH(L$1,Saturations!$G$1:$U$1,0))*INDEX('Control Totals'!$E$2:$E$76,MATCH($C43&amp;"_"&amp;L$1,'Control Totals'!$B$2:$B$76,0))</f>
        <v>1886731.5347666303</v>
      </c>
      <c r="M43" s="68">
        <f>INDEX(UECs!$G$2:$U$136,MATCH($B43,UECs!$B$2:$B$136,0),MATCH(M$1,UECs!$G$1:$U$1,0))*INDEX(Saturations!$G$2:$U$136,MATCH($B43,Saturations!$B$2:$B$136,0),MATCH(M$1,Saturations!$G$1:$U$1,0))*INDEX('Control Totals'!$E$2:$E$76,MATCH($C43&amp;"_"&amp;M$1,'Control Totals'!$B$2:$B$76,0))</f>
        <v>2085562.0229612645</v>
      </c>
      <c r="N43" s="68">
        <f>INDEX(UECs!$G$2:$U$136,MATCH($B43,UECs!$B$2:$B$136,0),MATCH(N$1,UECs!$G$1:$U$1,0))*INDEX(Saturations!$G$2:$U$136,MATCH($B43,Saturations!$B$2:$B$136,0),MATCH(N$1,Saturations!$G$1:$U$1,0))*INDEX('Control Totals'!$E$2:$E$76,MATCH($C43&amp;"_"&amp;N$1,'Control Totals'!$B$2:$B$76,0))</f>
        <v>6700284.3840915868</v>
      </c>
      <c r="O43" s="68">
        <f>INDEX(UECs!$G$2:$U$136,MATCH($B43,UECs!$B$2:$B$136,0),MATCH(O$1,UECs!$G$1:$U$1,0))*INDEX(Saturations!$G$2:$U$136,MATCH($B43,Saturations!$B$2:$B$136,0),MATCH(O$1,Saturations!$G$1:$U$1,0))*INDEX('Control Totals'!$E$2:$E$76,MATCH($C43&amp;"_"&amp;O$1,'Control Totals'!$B$2:$B$76,0))</f>
        <v>783876.90522554063</v>
      </c>
      <c r="P43" s="68">
        <f>INDEX(UECs!$G$2:$U$136,MATCH($B43,UECs!$B$2:$B$136,0),MATCH(P$1,UECs!$G$1:$U$1,0))*INDEX(Saturations!$G$2:$U$136,MATCH($B43,Saturations!$B$2:$B$136,0),MATCH(P$1,Saturations!$G$1:$U$1,0))*INDEX('Control Totals'!$E$2:$E$76,MATCH($C43&amp;"_"&amp;P$1,'Control Totals'!$B$2:$B$76,0))</f>
        <v>1065314.7627613952</v>
      </c>
      <c r="Q43" s="68">
        <f>INDEX(UECs!$G$2:$U$136,MATCH($B43,UECs!$B$2:$B$136,0),MATCH(Q$1,UECs!$G$1:$U$1,0))*INDEX(Saturations!$G$2:$U$136,MATCH($B43,Saturations!$B$2:$B$136,0),MATCH(Q$1,Saturations!$G$1:$U$1,0))*INDEX('Control Totals'!$E$2:$E$76,MATCH($C43&amp;"_"&amp;Q$1,'Control Totals'!$B$2:$B$76,0))</f>
        <v>4154049.1610730379</v>
      </c>
      <c r="R43" s="68">
        <f>INDEX(UECs!$G$2:$U$136,MATCH($B43,UECs!$B$2:$B$136,0),MATCH(R$1,UECs!$G$1:$U$1,0))*INDEX(Saturations!$G$2:$U$136,MATCH($B43,Saturations!$B$2:$B$136,0),MATCH(R$1,Saturations!$G$1:$U$1,0))*INDEX('Control Totals'!$E$2:$E$76,MATCH($C43&amp;"_"&amp;R$1,'Control Totals'!$B$2:$B$76,0))</f>
        <v>5172239.2702199267</v>
      </c>
      <c r="S43" s="68">
        <f>INDEX(UECs!$G$2:$U$136,MATCH($B43,UECs!$B$2:$B$136,0),MATCH(S$1,UECs!$G$1:$U$1,0))*INDEX(Saturations!$G$2:$U$136,MATCH($B43,Saturations!$B$2:$B$136,0),MATCH(S$1,Saturations!$G$1:$U$1,0))*INDEX('Control Totals'!$E$2:$E$76,MATCH($C43&amp;"_"&amp;S$1,'Control Totals'!$B$2:$B$76,0))</f>
        <v>2622742.857396014</v>
      </c>
      <c r="T43" s="68">
        <f>INDEX(UECs!$G$2:$U$136,MATCH($B43,UECs!$B$2:$B$136,0),MATCH(T$1,UECs!$G$1:$U$1,0))*INDEX(Saturations!$G$2:$U$136,MATCH($B43,Saturations!$B$2:$B$136,0),MATCH(T$1,Saturations!$G$1:$U$1,0))*INDEX('Control Totals'!$E$2:$E$76,MATCH($C43&amp;"_"&amp;T$1,'Control Totals'!$B$2:$B$76,0))</f>
        <v>227241.33224885314</v>
      </c>
      <c r="U43" s="68">
        <f>INDEX(UECs!$G$2:$U$136,MATCH($B43,UECs!$B$2:$B$136,0),MATCH(U$1,UECs!$G$1:$U$1,0))*INDEX(Saturations!$G$2:$U$136,MATCH($B43,Saturations!$B$2:$B$136,0),MATCH(U$1,Saturations!$G$1:$U$1,0))*INDEX('Control Totals'!$E$2:$E$76,MATCH($C43&amp;"_"&amp;U$1,'Control Totals'!$B$2:$B$76,0))</f>
        <v>3464304.3689268199</v>
      </c>
      <c r="V43" s="68">
        <f>INDEX(UECs!$G$2:$U$136,MATCH($B43,UECs!$B$2:$B$136,0),MATCH(V$1,UECs!$G$1:$U$1,0))*INDEX(Saturations!$G$2:$U$136,MATCH($B43,Saturations!$B$2:$B$136,0),MATCH(V$1,Saturations!$G$1:$U$1,0))*INDEX('Control Totals'!$E$2:$E$76,MATCH($C43&amp;"_"&amp;V$1,'Control Totals'!$B$2:$B$76,0))</f>
        <v>17169984.898557454</v>
      </c>
    </row>
    <row r="44" spans="1:22" ht="14.4" x14ac:dyDescent="0.3">
      <c r="A44" t="str">
        <f t="shared" si="0"/>
        <v>UTExterior LightingLinear Lighting</v>
      </c>
      <c r="B44" s="64" t="str">
        <f t="shared" si="1"/>
        <v>UT_Exterior Lighting_Electric_Linear Lighting</v>
      </c>
      <c r="C44" s="65" t="s">
        <v>29</v>
      </c>
      <c r="D44" s="65" t="s">
        <v>89</v>
      </c>
      <c r="E44" s="65" t="s">
        <v>118</v>
      </c>
      <c r="F44" s="65" t="s">
        <v>88</v>
      </c>
      <c r="G44" s="65" t="s">
        <v>1</v>
      </c>
      <c r="H44" s="68">
        <f>INDEX(UECs!$G$2:$U$136,MATCH($B44,UECs!$B$2:$B$136,0),MATCH(H$1,UECs!$G$1:$U$1,0))*INDEX(Saturations!$G$2:$U$136,MATCH($B44,Saturations!$B$2:$B$136,0),MATCH(H$1,Saturations!$G$1:$U$1,0))*INDEX('Control Totals'!$E$2:$E$76,MATCH($C44&amp;"_"&amp;H$1,'Control Totals'!$B$2:$B$76,0))</f>
        <v>1525688.6453604412</v>
      </c>
      <c r="I44" s="68">
        <f>INDEX(UECs!$G$2:$U$136,MATCH($B44,UECs!$B$2:$B$136,0),MATCH(I$1,UECs!$G$1:$U$1,0))*INDEX(Saturations!$G$2:$U$136,MATCH($B44,Saturations!$B$2:$B$136,0),MATCH(I$1,Saturations!$G$1:$U$1,0))*INDEX('Control Totals'!$E$2:$E$76,MATCH($C44&amp;"_"&amp;I$1,'Control Totals'!$B$2:$B$76,0))</f>
        <v>4987832.9176115887</v>
      </c>
      <c r="J44" s="68">
        <f>INDEX(UECs!$G$2:$U$136,MATCH($B44,UECs!$B$2:$B$136,0),MATCH(J$1,UECs!$G$1:$U$1,0))*INDEX(Saturations!$G$2:$U$136,MATCH($B44,Saturations!$B$2:$B$136,0),MATCH(J$1,Saturations!$G$1:$U$1,0))*INDEX('Control Totals'!$E$2:$E$76,MATCH($C44&amp;"_"&amp;J$1,'Control Totals'!$B$2:$B$76,0))</f>
        <v>5641407.9854399497</v>
      </c>
      <c r="K44" s="68">
        <f>INDEX(UECs!$G$2:$U$136,MATCH($B44,UECs!$B$2:$B$136,0),MATCH(K$1,UECs!$G$1:$U$1,0))*INDEX(Saturations!$G$2:$U$136,MATCH($B44,Saturations!$B$2:$B$136,0),MATCH(K$1,Saturations!$G$1:$U$1,0))*INDEX('Control Totals'!$E$2:$E$76,MATCH($C44&amp;"_"&amp;K$1,'Control Totals'!$B$2:$B$76,0))</f>
        <v>1529934.6776624487</v>
      </c>
      <c r="L44" s="68">
        <f>INDEX(UECs!$G$2:$U$136,MATCH($B44,UECs!$B$2:$B$136,0),MATCH(L$1,UECs!$G$1:$U$1,0))*INDEX(Saturations!$G$2:$U$136,MATCH($B44,Saturations!$B$2:$B$136,0),MATCH(L$1,Saturations!$G$1:$U$1,0))*INDEX('Control Totals'!$E$2:$E$76,MATCH($C44&amp;"_"&amp;L$1,'Control Totals'!$B$2:$B$76,0))</f>
        <v>1980026.1448207817</v>
      </c>
      <c r="M44" s="68">
        <f>INDEX(UECs!$G$2:$U$136,MATCH($B44,UECs!$B$2:$B$136,0),MATCH(M$1,UECs!$G$1:$U$1,0))*INDEX(Saturations!$G$2:$U$136,MATCH($B44,Saturations!$B$2:$B$136,0),MATCH(M$1,Saturations!$G$1:$U$1,0))*INDEX('Control Totals'!$E$2:$E$76,MATCH($C44&amp;"_"&amp;M$1,'Control Totals'!$B$2:$B$76,0))</f>
        <v>2188688.3512652991</v>
      </c>
      <c r="N44" s="68">
        <f>INDEX(UECs!$G$2:$U$136,MATCH($B44,UECs!$B$2:$B$136,0),MATCH(N$1,UECs!$G$1:$U$1,0))*INDEX(Saturations!$G$2:$U$136,MATCH($B44,Saturations!$B$2:$B$136,0),MATCH(N$1,Saturations!$G$1:$U$1,0))*INDEX('Control Totals'!$E$2:$E$76,MATCH($C44&amp;"_"&amp;N$1,'Control Totals'!$B$2:$B$76,0))</f>
        <v>7031598.3030816903</v>
      </c>
      <c r="O44" s="68">
        <f>INDEX(UECs!$G$2:$U$136,MATCH($B44,UECs!$B$2:$B$136,0),MATCH(O$1,UECs!$G$1:$U$1,0))*INDEX(Saturations!$G$2:$U$136,MATCH($B44,Saturations!$B$2:$B$136,0),MATCH(O$1,Saturations!$G$1:$U$1,0))*INDEX('Control Totals'!$E$2:$E$76,MATCH($C44&amp;"_"&amp;O$1,'Control Totals'!$B$2:$B$76,0))</f>
        <v>822637.84649136686</v>
      </c>
      <c r="P44" s="68">
        <f>INDEX(UECs!$G$2:$U$136,MATCH($B44,UECs!$B$2:$B$136,0),MATCH(P$1,UECs!$G$1:$U$1,0))*INDEX(Saturations!$G$2:$U$136,MATCH($B44,Saturations!$B$2:$B$136,0),MATCH(P$1,Saturations!$G$1:$U$1,0))*INDEX('Control Totals'!$E$2:$E$76,MATCH($C44&amp;"_"&amp;P$1,'Control Totals'!$B$2:$B$76,0))</f>
        <v>1117992.1699840652</v>
      </c>
      <c r="Q44" s="68">
        <f>INDEX(UECs!$G$2:$U$136,MATCH($B44,UECs!$B$2:$B$136,0),MATCH(Q$1,UECs!$G$1:$U$1,0))*INDEX(Saturations!$G$2:$U$136,MATCH($B44,Saturations!$B$2:$B$136,0),MATCH(Q$1,Saturations!$G$1:$U$1,0))*INDEX('Control Totals'!$E$2:$E$76,MATCH($C44&amp;"_"&amp;Q$1,'Control Totals'!$B$2:$B$76,0))</f>
        <v>4359457.503217496</v>
      </c>
      <c r="R44" s="68">
        <f>INDEX(UECs!$G$2:$U$136,MATCH($B44,UECs!$B$2:$B$136,0),MATCH(R$1,UECs!$G$1:$U$1,0))*INDEX(Saturations!$G$2:$U$136,MATCH($B44,Saturations!$B$2:$B$136,0),MATCH(R$1,Saturations!$G$1:$U$1,0))*INDEX('Control Totals'!$E$2:$E$76,MATCH($C44&amp;"_"&amp;R$1,'Control Totals'!$B$2:$B$76,0))</f>
        <v>5427994.8119756971</v>
      </c>
      <c r="S44" s="68">
        <f>INDEX(UECs!$G$2:$U$136,MATCH($B44,UECs!$B$2:$B$136,0),MATCH(S$1,UECs!$G$1:$U$1,0))*INDEX(Saturations!$G$2:$U$136,MATCH($B44,Saturations!$B$2:$B$136,0),MATCH(S$1,Saturations!$G$1:$U$1,0))*INDEX('Control Totals'!$E$2:$E$76,MATCH($C44&amp;"_"&amp;S$1,'Control Totals'!$B$2:$B$76,0))</f>
        <v>2752431.563841118</v>
      </c>
      <c r="T44" s="68">
        <f>INDEX(UECs!$G$2:$U$136,MATCH($B44,UECs!$B$2:$B$136,0),MATCH(T$1,UECs!$G$1:$U$1,0))*INDEX(Saturations!$G$2:$U$136,MATCH($B44,Saturations!$B$2:$B$136,0),MATCH(T$1,Saturations!$G$1:$U$1,0))*INDEX('Control Totals'!$E$2:$E$76,MATCH($C44&amp;"_"&amp;T$1,'Control Totals'!$B$2:$B$76,0))</f>
        <v>238477.90252378889</v>
      </c>
      <c r="U44" s="68">
        <f>INDEX(UECs!$G$2:$U$136,MATCH($B44,UECs!$B$2:$B$136,0),MATCH(U$1,UECs!$G$1:$U$1,0))*INDEX(Saturations!$G$2:$U$136,MATCH($B44,Saturations!$B$2:$B$136,0),MATCH(U$1,Saturations!$G$1:$U$1,0))*INDEX('Control Totals'!$E$2:$E$76,MATCH($C44&amp;"_"&amp;U$1,'Control Totals'!$B$2:$B$76,0))</f>
        <v>3635606.390042345</v>
      </c>
      <c r="V44" s="68">
        <f>INDEX(UECs!$G$2:$U$136,MATCH($B44,UECs!$B$2:$B$136,0),MATCH(V$1,UECs!$G$1:$U$1,0))*INDEX(Saturations!$G$2:$U$136,MATCH($B44,Saturations!$B$2:$B$136,0),MATCH(V$1,Saturations!$G$1:$U$1,0))*INDEX('Control Totals'!$E$2:$E$76,MATCH($C44&amp;"_"&amp;V$1,'Control Totals'!$B$2:$B$76,0))</f>
        <v>18019001.84465133</v>
      </c>
    </row>
    <row r="45" spans="1:22" ht="14.4" x14ac:dyDescent="0.3">
      <c r="A45" t="str">
        <f t="shared" si="0"/>
        <v>UTMotorsPumps</v>
      </c>
      <c r="B45" s="64" t="str">
        <f t="shared" si="1"/>
        <v>UT_Motors_Electric_Pumps</v>
      </c>
      <c r="C45" s="65" t="s">
        <v>29</v>
      </c>
      <c r="D45" s="65" t="s">
        <v>93</v>
      </c>
      <c r="E45" s="65" t="s">
        <v>118</v>
      </c>
      <c r="F45" s="65" t="s">
        <v>94</v>
      </c>
      <c r="G45" s="65" t="s">
        <v>2</v>
      </c>
      <c r="H45" s="68">
        <f>INDEX(UECs!$G$2:$U$136,MATCH($B45,UECs!$B$2:$B$136,0),MATCH(H$1,UECs!$G$1:$U$1,0))*INDEX(Saturations!$G$2:$U$136,MATCH($B45,Saturations!$B$2:$B$136,0),MATCH(H$1,Saturations!$G$1:$U$1,0))*INDEX('Control Totals'!$E$2:$E$76,MATCH($C45&amp;"_"&amp;H$1,'Control Totals'!$B$2:$B$76,0))</f>
        <v>1631022.6478478557</v>
      </c>
      <c r="I45" s="68">
        <f>INDEX(UECs!$G$2:$U$136,MATCH($B45,UECs!$B$2:$B$136,0),MATCH(I$1,UECs!$G$1:$U$1,0))*INDEX(Saturations!$G$2:$U$136,MATCH($B45,Saturations!$B$2:$B$136,0),MATCH(I$1,Saturations!$G$1:$U$1,0))*INDEX('Control Totals'!$E$2:$E$76,MATCH($C45&amp;"_"&amp;I$1,'Control Totals'!$B$2:$B$76,0))</f>
        <v>159084290.34896114</v>
      </c>
      <c r="J45" s="68">
        <f>INDEX(UECs!$G$2:$U$136,MATCH($B45,UECs!$B$2:$B$136,0),MATCH(J$1,UECs!$G$1:$U$1,0))*INDEX(Saturations!$G$2:$U$136,MATCH($B45,Saturations!$B$2:$B$136,0),MATCH(J$1,Saturations!$G$1:$U$1,0))*INDEX('Control Totals'!$E$2:$E$76,MATCH($C45&amp;"_"&amp;J$1,'Control Totals'!$B$2:$B$76,0))</f>
        <v>46606216.042269446</v>
      </c>
      <c r="K45" s="68">
        <f>INDEX(UECs!$G$2:$U$136,MATCH($B45,UECs!$B$2:$B$136,0),MATCH(K$1,UECs!$G$1:$U$1,0))*INDEX(Saturations!$G$2:$U$136,MATCH($B45,Saturations!$B$2:$B$136,0),MATCH(K$1,Saturations!$G$1:$U$1,0))*INDEX('Control Totals'!$E$2:$E$76,MATCH($C45&amp;"_"&amp;K$1,'Control Totals'!$B$2:$B$76,0))</f>
        <v>82421291.262475267</v>
      </c>
      <c r="L45" s="68">
        <f>INDEX(UECs!$G$2:$U$136,MATCH($B45,UECs!$B$2:$B$136,0),MATCH(L$1,UECs!$G$1:$U$1,0))*INDEX(Saturations!$G$2:$U$136,MATCH($B45,Saturations!$B$2:$B$136,0),MATCH(L$1,Saturations!$G$1:$U$1,0))*INDEX('Control Totals'!$E$2:$E$76,MATCH($C45&amp;"_"&amp;L$1,'Control Totals'!$B$2:$B$76,0))</f>
        <v>237961094.14822829</v>
      </c>
      <c r="M45" s="68">
        <f>INDEX(UECs!$G$2:$U$136,MATCH($B45,UECs!$B$2:$B$136,0),MATCH(M$1,UECs!$G$1:$U$1,0))*INDEX(Saturations!$G$2:$U$136,MATCH($B45,Saturations!$B$2:$B$136,0),MATCH(M$1,Saturations!$G$1:$U$1,0))*INDEX('Control Totals'!$E$2:$E$76,MATCH($C45&amp;"_"&amp;M$1,'Control Totals'!$B$2:$B$76,0))</f>
        <v>0</v>
      </c>
      <c r="N45" s="68">
        <f>INDEX(UECs!$G$2:$U$136,MATCH($B45,UECs!$B$2:$B$136,0),MATCH(N$1,UECs!$G$1:$U$1,0))*INDEX(Saturations!$G$2:$U$136,MATCH($B45,Saturations!$B$2:$B$136,0),MATCH(N$1,Saturations!$G$1:$U$1,0))*INDEX('Control Totals'!$E$2:$E$76,MATCH($C45&amp;"_"&amp;N$1,'Control Totals'!$B$2:$B$76,0))</f>
        <v>26750090.648111172</v>
      </c>
      <c r="O45" s="68">
        <f>INDEX(UECs!$G$2:$U$136,MATCH($B45,UECs!$B$2:$B$136,0),MATCH(O$1,UECs!$G$1:$U$1,0))*INDEX(Saturations!$G$2:$U$136,MATCH($B45,Saturations!$B$2:$B$136,0),MATCH(O$1,Saturations!$G$1:$U$1,0))*INDEX('Control Totals'!$E$2:$E$76,MATCH($C45&amp;"_"&amp;O$1,'Control Totals'!$B$2:$B$76,0))</f>
        <v>51403598.454633281</v>
      </c>
      <c r="P45" s="68">
        <f>INDEX(UECs!$G$2:$U$136,MATCH($B45,UECs!$B$2:$B$136,0),MATCH(P$1,UECs!$G$1:$U$1,0))*INDEX(Saturations!$G$2:$U$136,MATCH($B45,Saturations!$B$2:$B$136,0),MATCH(P$1,Saturations!$G$1:$U$1,0))*INDEX('Control Totals'!$E$2:$E$76,MATCH($C45&amp;"_"&amp;P$1,'Control Totals'!$B$2:$B$76,0))</f>
        <v>140909178.71815377</v>
      </c>
      <c r="Q45" s="68">
        <f>INDEX(UECs!$G$2:$U$136,MATCH($B45,UECs!$B$2:$B$136,0),MATCH(Q$1,UECs!$G$1:$U$1,0))*INDEX(Saturations!$G$2:$U$136,MATCH($B45,Saturations!$B$2:$B$136,0),MATCH(Q$1,Saturations!$G$1:$U$1,0))*INDEX('Control Totals'!$E$2:$E$76,MATCH($C45&amp;"_"&amp;Q$1,'Control Totals'!$B$2:$B$76,0))</f>
        <v>117634810.1844397</v>
      </c>
      <c r="R45" s="68">
        <f>INDEX(UECs!$G$2:$U$136,MATCH($B45,UECs!$B$2:$B$136,0),MATCH(R$1,UECs!$G$1:$U$1,0))*INDEX(Saturations!$G$2:$U$136,MATCH($B45,Saturations!$B$2:$B$136,0),MATCH(R$1,Saturations!$G$1:$U$1,0))*INDEX('Control Totals'!$E$2:$E$76,MATCH($C45&amp;"_"&amp;R$1,'Control Totals'!$B$2:$B$76,0))</f>
        <v>15175979.102757009</v>
      </c>
      <c r="S45" s="68">
        <f>INDEX(UECs!$G$2:$U$136,MATCH($B45,UECs!$B$2:$B$136,0),MATCH(S$1,UECs!$G$1:$U$1,0))*INDEX(Saturations!$G$2:$U$136,MATCH($B45,Saturations!$B$2:$B$136,0),MATCH(S$1,Saturations!$G$1:$U$1,0))*INDEX('Control Totals'!$E$2:$E$76,MATCH($C45&amp;"_"&amp;S$1,'Control Totals'!$B$2:$B$76,0))</f>
        <v>12626465.005754232</v>
      </c>
      <c r="T45" s="68">
        <f>INDEX(UECs!$G$2:$U$136,MATCH($B45,UECs!$B$2:$B$136,0),MATCH(T$1,UECs!$G$1:$U$1,0))*INDEX(Saturations!$G$2:$U$136,MATCH($B45,Saturations!$B$2:$B$136,0),MATCH(T$1,Saturations!$G$1:$U$1,0))*INDEX('Control Totals'!$E$2:$E$76,MATCH($C45&amp;"_"&amp;T$1,'Control Totals'!$B$2:$B$76,0))</f>
        <v>2062026.1227314568</v>
      </c>
      <c r="U45" s="68">
        <f>INDEX(UECs!$G$2:$U$136,MATCH($B45,UECs!$B$2:$B$136,0),MATCH(U$1,UECs!$G$1:$U$1,0))*INDEX(Saturations!$G$2:$U$136,MATCH($B45,Saturations!$B$2:$B$136,0),MATCH(U$1,Saturations!$G$1:$U$1,0))*INDEX('Control Totals'!$E$2:$E$76,MATCH($C45&amp;"_"&amp;U$1,'Control Totals'!$B$2:$B$76,0))</f>
        <v>20426466.135365192</v>
      </c>
      <c r="V45" s="68">
        <f>INDEX(UECs!$G$2:$U$136,MATCH($B45,UECs!$B$2:$B$136,0),MATCH(V$1,UECs!$G$1:$U$1,0))*INDEX(Saturations!$G$2:$U$136,MATCH($B45,Saturations!$B$2:$B$136,0),MATCH(V$1,Saturations!$G$1:$U$1,0))*INDEX('Control Totals'!$E$2:$E$76,MATCH($C45&amp;"_"&amp;V$1,'Control Totals'!$B$2:$B$76,0))</f>
        <v>64214243.213340819</v>
      </c>
    </row>
    <row r="46" spans="1:22" ht="14.4" x14ac:dyDescent="0.3">
      <c r="A46" t="str">
        <f t="shared" si="0"/>
        <v>UTMotorsFans &amp; Blowers</v>
      </c>
      <c r="B46" s="64" t="str">
        <f t="shared" si="1"/>
        <v>UT_Motors_Electric_Fans &amp; Blowers</v>
      </c>
      <c r="C46" s="65" t="s">
        <v>29</v>
      </c>
      <c r="D46" s="65" t="s">
        <v>93</v>
      </c>
      <c r="E46" s="65" t="s">
        <v>118</v>
      </c>
      <c r="F46" s="65" t="s">
        <v>95</v>
      </c>
      <c r="G46" s="65" t="s">
        <v>2</v>
      </c>
      <c r="H46" s="68">
        <f>INDEX(UECs!$G$2:$U$136,MATCH($B46,UECs!$B$2:$B$136,0),MATCH(H$1,UECs!$G$1:$U$1,0))*INDEX(Saturations!$G$2:$U$136,MATCH($B46,Saturations!$B$2:$B$136,0),MATCH(H$1,Saturations!$G$1:$U$1,0))*INDEX('Control Totals'!$E$2:$E$76,MATCH($C46&amp;"_"&amp;H$1,'Control Totals'!$B$2:$B$76,0))</f>
        <v>104851.45593307643</v>
      </c>
      <c r="I46" s="68">
        <f>INDEX(UECs!$G$2:$U$136,MATCH($B46,UECs!$B$2:$B$136,0),MATCH(I$1,UECs!$G$1:$U$1,0))*INDEX(Saturations!$G$2:$U$136,MATCH($B46,Saturations!$B$2:$B$136,0),MATCH(I$1,Saturations!$G$1:$U$1,0))*INDEX('Control Totals'!$E$2:$E$76,MATCH($C46&amp;"_"&amp;I$1,'Control Totals'!$B$2:$B$76,0))</f>
        <v>111359003.24427278</v>
      </c>
      <c r="J46" s="68">
        <f>INDEX(UECs!$G$2:$U$136,MATCH($B46,UECs!$B$2:$B$136,0),MATCH(J$1,UECs!$G$1:$U$1,0))*INDEX(Saturations!$G$2:$U$136,MATCH($B46,Saturations!$B$2:$B$136,0),MATCH(J$1,Saturations!$G$1:$U$1,0))*INDEX('Control Totals'!$E$2:$E$76,MATCH($C46&amp;"_"&amp;J$1,'Control Totals'!$B$2:$B$76,0))</f>
        <v>21618210.429378781</v>
      </c>
      <c r="K46" s="68">
        <f>INDEX(UECs!$G$2:$U$136,MATCH($B46,UECs!$B$2:$B$136,0),MATCH(K$1,UECs!$G$1:$U$1,0))*INDEX(Saturations!$G$2:$U$136,MATCH($B46,Saturations!$B$2:$B$136,0),MATCH(K$1,Saturations!$G$1:$U$1,0))*INDEX('Control Totals'!$E$2:$E$76,MATCH($C46&amp;"_"&amp;K$1,'Control Totals'!$B$2:$B$76,0))</f>
        <v>22999037.925226226</v>
      </c>
      <c r="L46" s="68">
        <f>INDEX(UECs!$G$2:$U$136,MATCH($B46,UECs!$B$2:$B$136,0),MATCH(L$1,UECs!$G$1:$U$1,0))*INDEX(Saturations!$G$2:$U$136,MATCH($B46,Saturations!$B$2:$B$136,0),MATCH(L$1,Saturations!$G$1:$U$1,0))*INDEX('Control Totals'!$E$2:$E$76,MATCH($C46&amp;"_"&amp;L$1,'Control Totals'!$B$2:$B$76,0))</f>
        <v>44271831.469437823</v>
      </c>
      <c r="M46" s="68">
        <f>INDEX(UECs!$G$2:$U$136,MATCH($B46,UECs!$B$2:$B$136,0),MATCH(M$1,UECs!$G$1:$U$1,0))*INDEX(Saturations!$G$2:$U$136,MATCH($B46,Saturations!$B$2:$B$136,0),MATCH(M$1,Saturations!$G$1:$U$1,0))*INDEX('Control Totals'!$E$2:$E$76,MATCH($C46&amp;"_"&amp;M$1,'Control Totals'!$B$2:$B$76,0))</f>
        <v>0</v>
      </c>
      <c r="N46" s="68">
        <f>INDEX(UECs!$G$2:$U$136,MATCH($B46,UECs!$B$2:$B$136,0),MATCH(N$1,UECs!$G$1:$U$1,0))*INDEX(Saturations!$G$2:$U$136,MATCH($B46,Saturations!$B$2:$B$136,0),MATCH(N$1,Saturations!$G$1:$U$1,0))*INDEX('Control Totals'!$E$2:$E$76,MATCH($C46&amp;"_"&amp;N$1,'Control Totals'!$B$2:$B$76,0))</f>
        <v>20062567.986083381</v>
      </c>
      <c r="O46" s="68">
        <f>INDEX(UECs!$G$2:$U$136,MATCH($B46,UECs!$B$2:$B$136,0),MATCH(O$1,UECs!$G$1:$U$1,0))*INDEX(Saturations!$G$2:$U$136,MATCH($B46,Saturations!$B$2:$B$136,0),MATCH(O$1,Saturations!$G$1:$U$1,0))*INDEX('Control Totals'!$E$2:$E$76,MATCH($C46&amp;"_"&amp;O$1,'Control Totals'!$B$2:$B$76,0))</f>
        <v>35047908.037249967</v>
      </c>
      <c r="P46" s="68">
        <f>INDEX(UECs!$G$2:$U$136,MATCH($B46,UECs!$B$2:$B$136,0),MATCH(P$1,UECs!$G$1:$U$1,0))*INDEX(Saturations!$G$2:$U$136,MATCH($B46,Saturations!$B$2:$B$136,0),MATCH(P$1,Saturations!$G$1:$U$1,0))*INDEX('Control Totals'!$E$2:$E$76,MATCH($C46&amp;"_"&amp;P$1,'Control Totals'!$B$2:$B$76,0))</f>
        <v>0</v>
      </c>
      <c r="Q46" s="68">
        <f>INDEX(UECs!$G$2:$U$136,MATCH($B46,UECs!$B$2:$B$136,0),MATCH(Q$1,UECs!$G$1:$U$1,0))*INDEX(Saturations!$G$2:$U$136,MATCH($B46,Saturations!$B$2:$B$136,0),MATCH(Q$1,Saturations!$G$1:$U$1,0))*INDEX('Control Totals'!$E$2:$E$76,MATCH($C46&amp;"_"&amp;Q$1,'Control Totals'!$B$2:$B$76,0))</f>
        <v>53753654.984942637</v>
      </c>
      <c r="R46" s="68">
        <f>INDEX(UECs!$G$2:$U$136,MATCH($B46,UECs!$B$2:$B$136,0),MATCH(R$1,UECs!$G$1:$U$1,0))*INDEX(Saturations!$G$2:$U$136,MATCH($B46,Saturations!$B$2:$B$136,0),MATCH(R$1,Saturations!$G$1:$U$1,0))*INDEX('Control Totals'!$E$2:$E$76,MATCH($C46&amp;"_"&amp;R$1,'Control Totals'!$B$2:$B$76,0))</f>
        <v>11381984.327067757</v>
      </c>
      <c r="S46" s="68">
        <f>INDEX(UECs!$G$2:$U$136,MATCH($B46,UECs!$B$2:$B$136,0),MATCH(S$1,UECs!$G$1:$U$1,0))*INDEX(Saturations!$G$2:$U$136,MATCH($B46,Saturations!$B$2:$B$136,0),MATCH(S$1,Saturations!$G$1:$U$1,0))*INDEX('Control Totals'!$E$2:$E$76,MATCH($C46&amp;"_"&amp;S$1,'Control Totals'!$B$2:$B$76,0))</f>
        <v>8838525.5040279627</v>
      </c>
      <c r="T46" s="68">
        <f>INDEX(UECs!$G$2:$U$136,MATCH($B46,UECs!$B$2:$B$136,0),MATCH(T$1,UECs!$G$1:$U$1,0))*INDEX(Saturations!$G$2:$U$136,MATCH($B46,Saturations!$B$2:$B$136,0),MATCH(T$1,Saturations!$G$1:$U$1,0))*INDEX('Control Totals'!$E$2:$E$76,MATCH($C46&amp;"_"&amp;T$1,'Control Totals'!$B$2:$B$76,0))</f>
        <v>2008505.7059717809</v>
      </c>
      <c r="U46" s="68">
        <f>INDEX(UECs!$G$2:$U$136,MATCH($B46,UECs!$B$2:$B$136,0),MATCH(U$1,UECs!$G$1:$U$1,0))*INDEX(Saturations!$G$2:$U$136,MATCH($B46,Saturations!$B$2:$B$136,0),MATCH(U$1,Saturations!$G$1:$U$1,0))*INDEX('Control Totals'!$E$2:$E$76,MATCH($C46&amp;"_"&amp;U$1,'Control Totals'!$B$2:$B$76,0))</f>
        <v>10815622.149422592</v>
      </c>
      <c r="V46" s="68">
        <f>INDEX(UECs!$G$2:$U$136,MATCH($B46,UECs!$B$2:$B$136,0),MATCH(V$1,UECs!$G$1:$U$1,0))*INDEX(Saturations!$G$2:$U$136,MATCH($B46,Saturations!$B$2:$B$136,0),MATCH(V$1,Saturations!$G$1:$U$1,0))*INDEX('Control Totals'!$E$2:$E$76,MATCH($C46&amp;"_"&amp;V$1,'Control Totals'!$B$2:$B$76,0))</f>
        <v>44949970.24933856</v>
      </c>
    </row>
    <row r="47" spans="1:22" ht="14.4" x14ac:dyDescent="0.3">
      <c r="A47" t="str">
        <f t="shared" si="0"/>
        <v>UTMotorsCompressed Air</v>
      </c>
      <c r="B47" s="64" t="str">
        <f t="shared" si="1"/>
        <v>UT_Motors_Electric_Compressed Air</v>
      </c>
      <c r="C47" s="65" t="s">
        <v>29</v>
      </c>
      <c r="D47" s="65" t="s">
        <v>93</v>
      </c>
      <c r="E47" s="65" t="s">
        <v>118</v>
      </c>
      <c r="F47" s="65" t="s">
        <v>96</v>
      </c>
      <c r="G47" s="65" t="s">
        <v>2</v>
      </c>
      <c r="H47" s="68">
        <f>INDEX(UECs!$G$2:$U$136,MATCH($B47,UECs!$B$2:$B$136,0),MATCH(H$1,UECs!$G$1:$U$1,0))*INDEX(Saturations!$G$2:$U$136,MATCH($B47,Saturations!$B$2:$B$136,0),MATCH(H$1,Saturations!$G$1:$U$1,0))*INDEX('Control Totals'!$E$2:$E$76,MATCH($C47&amp;"_"&amp;H$1,'Control Totals'!$B$2:$B$76,0))</f>
        <v>19246067.244604699</v>
      </c>
      <c r="I47" s="68">
        <f>INDEX(UECs!$G$2:$U$136,MATCH($B47,UECs!$B$2:$B$136,0),MATCH(I$1,UECs!$G$1:$U$1,0))*INDEX(Saturations!$G$2:$U$136,MATCH($B47,Saturations!$B$2:$B$136,0),MATCH(I$1,Saturations!$G$1:$U$1,0))*INDEX('Control Totals'!$E$2:$E$76,MATCH($C47&amp;"_"&amp;I$1,'Control Totals'!$B$2:$B$76,0))</f>
        <v>111359003.24427278</v>
      </c>
      <c r="J47" s="68">
        <f>INDEX(UECs!$G$2:$U$136,MATCH($B47,UECs!$B$2:$B$136,0),MATCH(J$1,UECs!$G$1:$U$1,0))*INDEX(Saturations!$G$2:$U$136,MATCH($B47,Saturations!$B$2:$B$136,0),MATCH(J$1,Saturations!$G$1:$U$1,0))*INDEX('Control Totals'!$E$2:$E$76,MATCH($C47&amp;"_"&amp;J$1,'Control Totals'!$B$2:$B$76,0))</f>
        <v>63264886.450863235</v>
      </c>
      <c r="K47" s="68">
        <f>INDEX(UECs!$G$2:$U$136,MATCH($B47,UECs!$B$2:$B$136,0),MATCH(K$1,UECs!$G$1:$U$1,0))*INDEX(Saturations!$G$2:$U$136,MATCH($B47,Saturations!$B$2:$B$136,0),MATCH(K$1,Saturations!$G$1:$U$1,0))*INDEX('Control Totals'!$E$2:$E$76,MATCH($C47&amp;"_"&amp;K$1,'Control Totals'!$B$2:$B$76,0))</f>
        <v>13311339.648501072</v>
      </c>
      <c r="L47" s="68">
        <f>INDEX(UECs!$G$2:$U$136,MATCH($B47,UECs!$B$2:$B$136,0),MATCH(L$1,UECs!$G$1:$U$1,0))*INDEX(Saturations!$G$2:$U$136,MATCH($B47,Saturations!$B$2:$B$136,0),MATCH(L$1,Saturations!$G$1:$U$1,0))*INDEX('Control Totals'!$E$2:$E$76,MATCH($C47&amp;"_"&amp;L$1,'Control Totals'!$B$2:$B$76,0))</f>
        <v>71941726.137836456</v>
      </c>
      <c r="M47" s="68">
        <f>INDEX(UECs!$G$2:$U$136,MATCH($B47,UECs!$B$2:$B$136,0),MATCH(M$1,UECs!$G$1:$U$1,0))*INDEX(Saturations!$G$2:$U$136,MATCH($B47,Saturations!$B$2:$B$136,0),MATCH(M$1,Saturations!$G$1:$U$1,0))*INDEX('Control Totals'!$E$2:$E$76,MATCH($C47&amp;"_"&amp;M$1,'Control Totals'!$B$2:$B$76,0))</f>
        <v>0</v>
      </c>
      <c r="N47" s="68">
        <f>INDEX(UECs!$G$2:$U$136,MATCH($B47,UECs!$B$2:$B$136,0),MATCH(N$1,UECs!$G$1:$U$1,0))*INDEX(Saturations!$G$2:$U$136,MATCH($B47,Saturations!$B$2:$B$136,0),MATCH(N$1,Saturations!$G$1:$U$1,0))*INDEX('Control Totals'!$E$2:$E$76,MATCH($C47&amp;"_"&amp;N$1,'Control Totals'!$B$2:$B$76,0))</f>
        <v>20062567.986083381</v>
      </c>
      <c r="O47" s="68">
        <f>INDEX(UECs!$G$2:$U$136,MATCH($B47,UECs!$B$2:$B$136,0),MATCH(O$1,UECs!$G$1:$U$1,0))*INDEX(Saturations!$G$2:$U$136,MATCH($B47,Saturations!$B$2:$B$136,0),MATCH(O$1,Saturations!$G$1:$U$1,0))*INDEX('Control Totals'!$E$2:$E$76,MATCH($C47&amp;"_"&amp;O$1,'Control Totals'!$B$2:$B$76,0))</f>
        <v>0</v>
      </c>
      <c r="P47" s="68">
        <f>INDEX(UECs!$G$2:$U$136,MATCH($B47,UECs!$B$2:$B$136,0),MATCH(P$1,UECs!$G$1:$U$1,0))*INDEX(Saturations!$G$2:$U$136,MATCH($B47,Saturations!$B$2:$B$136,0),MATCH(P$1,Saturations!$G$1:$U$1,0))*INDEX('Control Totals'!$E$2:$E$76,MATCH($C47&amp;"_"&amp;P$1,'Control Totals'!$B$2:$B$76,0))</f>
        <v>23815635.839687962</v>
      </c>
      <c r="Q47" s="68">
        <f>INDEX(UECs!$G$2:$U$136,MATCH($B47,UECs!$B$2:$B$136,0),MATCH(Q$1,UECs!$G$1:$U$1,0))*INDEX(Saturations!$G$2:$U$136,MATCH($B47,Saturations!$B$2:$B$136,0),MATCH(Q$1,Saturations!$G$1:$U$1,0))*INDEX('Control Totals'!$E$2:$E$76,MATCH($C47&amp;"_"&amp;Q$1,'Control Totals'!$B$2:$B$76,0))</f>
        <v>124646156.48682348</v>
      </c>
      <c r="R47" s="68">
        <f>INDEX(UECs!$G$2:$U$136,MATCH($B47,UECs!$B$2:$B$136,0),MATCH(R$1,UECs!$G$1:$U$1,0))*INDEX(Saturations!$G$2:$U$136,MATCH($B47,Saturations!$B$2:$B$136,0),MATCH(R$1,Saturations!$G$1:$U$1,0))*INDEX('Control Totals'!$E$2:$E$76,MATCH($C47&amp;"_"&amp;R$1,'Control Totals'!$B$2:$B$76,0))</f>
        <v>11381984.327067757</v>
      </c>
      <c r="S47" s="68">
        <f>INDEX(UECs!$G$2:$U$136,MATCH($B47,UECs!$B$2:$B$136,0),MATCH(S$1,UECs!$G$1:$U$1,0))*INDEX(Saturations!$G$2:$U$136,MATCH($B47,Saturations!$B$2:$B$136,0),MATCH(S$1,Saturations!$G$1:$U$1,0))*INDEX('Control Totals'!$E$2:$E$76,MATCH($C47&amp;"_"&amp;S$1,'Control Totals'!$B$2:$B$76,0))</f>
        <v>8838525.5040279627</v>
      </c>
      <c r="T47" s="68">
        <f>INDEX(UECs!$G$2:$U$136,MATCH($B47,UECs!$B$2:$B$136,0),MATCH(T$1,UECs!$G$1:$U$1,0))*INDEX(Saturations!$G$2:$U$136,MATCH($B47,Saturations!$B$2:$B$136,0),MATCH(T$1,Saturations!$G$1:$U$1,0))*INDEX('Control Totals'!$E$2:$E$76,MATCH($C47&amp;"_"&amp;T$1,'Control Totals'!$B$2:$B$76,0))</f>
        <v>1342738.1432413799</v>
      </c>
      <c r="U47" s="68">
        <f>INDEX(UECs!$G$2:$U$136,MATCH($B47,UECs!$B$2:$B$136,0),MATCH(U$1,UECs!$G$1:$U$1,0))*INDEX(Saturations!$G$2:$U$136,MATCH($B47,Saturations!$B$2:$B$136,0),MATCH(U$1,Saturations!$G$1:$U$1,0))*INDEX('Control Totals'!$E$2:$E$76,MATCH($C47&amp;"_"&amp;U$1,'Control Totals'!$B$2:$B$76,0))</f>
        <v>13800186.236225281</v>
      </c>
      <c r="V47" s="68">
        <f>INDEX(UECs!$G$2:$U$136,MATCH($B47,UECs!$B$2:$B$136,0),MATCH(V$1,UECs!$G$1:$U$1,0))*INDEX(Saturations!$G$2:$U$136,MATCH($B47,Saturations!$B$2:$B$136,0),MATCH(V$1,Saturations!$G$1:$U$1,0))*INDEX('Control Totals'!$E$2:$E$76,MATCH($C47&amp;"_"&amp;V$1,'Control Totals'!$B$2:$B$76,0))</f>
        <v>44949970.24933856</v>
      </c>
    </row>
    <row r="48" spans="1:22" ht="14.4" x14ac:dyDescent="0.3">
      <c r="A48" t="str">
        <f t="shared" si="0"/>
        <v>UTMotorsMaterial Handling</v>
      </c>
      <c r="B48" s="64" t="str">
        <f t="shared" si="1"/>
        <v>UT_Motors_Electric_Material Handling</v>
      </c>
      <c r="C48" s="65" t="s">
        <v>29</v>
      </c>
      <c r="D48" s="65" t="s">
        <v>93</v>
      </c>
      <c r="E48" s="65" t="s">
        <v>118</v>
      </c>
      <c r="F48" s="65" t="s">
        <v>97</v>
      </c>
      <c r="G48" s="65" t="s">
        <v>2</v>
      </c>
      <c r="H48" s="68">
        <f>INDEX(UECs!$G$2:$U$136,MATCH($B48,UECs!$B$2:$B$136,0),MATCH(H$1,UECs!$G$1:$U$1,0))*INDEX(Saturations!$G$2:$U$136,MATCH($B48,Saturations!$B$2:$B$136,0),MATCH(H$1,Saturations!$G$1:$U$1,0))*INDEX('Control Totals'!$E$2:$E$76,MATCH($C48&amp;"_"&amp;H$1,'Control Totals'!$B$2:$B$76,0))</f>
        <v>42697842.888302803</v>
      </c>
      <c r="I48" s="68">
        <f>INDEX(UECs!$G$2:$U$136,MATCH($B48,UECs!$B$2:$B$136,0),MATCH(I$1,UECs!$G$1:$U$1,0))*INDEX(Saturations!$G$2:$U$136,MATCH($B48,Saturations!$B$2:$B$136,0),MATCH(I$1,Saturations!$G$1:$U$1,0))*INDEX('Control Totals'!$E$2:$E$76,MATCH($C48&amp;"_"&amp;I$1,'Control Totals'!$B$2:$B$76,0))</f>
        <v>318168580.69792229</v>
      </c>
      <c r="J48" s="68">
        <f>INDEX(UECs!$G$2:$U$136,MATCH($B48,UECs!$B$2:$B$136,0),MATCH(J$1,UECs!$G$1:$U$1,0))*INDEX(Saturations!$G$2:$U$136,MATCH($B48,Saturations!$B$2:$B$136,0),MATCH(J$1,Saturations!$G$1:$U$1,0))*INDEX('Control Totals'!$E$2:$E$76,MATCH($C48&amp;"_"&amp;J$1,'Control Totals'!$B$2:$B$76,0))</f>
        <v>94007304.503175452</v>
      </c>
      <c r="K48" s="68">
        <f>INDEX(UECs!$G$2:$U$136,MATCH($B48,UECs!$B$2:$B$136,0),MATCH(K$1,UECs!$G$1:$U$1,0))*INDEX(Saturations!$G$2:$U$136,MATCH($B48,Saturations!$B$2:$B$136,0),MATCH(K$1,Saturations!$G$1:$U$1,0))*INDEX('Control Totals'!$E$2:$E$76,MATCH($C48&amp;"_"&amp;K$1,'Control Totals'!$B$2:$B$76,0))</f>
        <v>92541402.529813245</v>
      </c>
      <c r="L48" s="68">
        <f>INDEX(UECs!$G$2:$U$136,MATCH($B48,UECs!$B$2:$B$136,0),MATCH(L$1,UECs!$G$1:$U$1,0))*INDEX(Saturations!$G$2:$U$136,MATCH($B48,Saturations!$B$2:$B$136,0),MATCH(L$1,Saturations!$G$1:$U$1,0))*INDEX('Control Totals'!$E$2:$E$76,MATCH($C48&amp;"_"&amp;L$1,'Control Totals'!$B$2:$B$76,0))</f>
        <v>66407747.204156741</v>
      </c>
      <c r="M48" s="68">
        <f>INDEX(UECs!$G$2:$U$136,MATCH($B48,UECs!$B$2:$B$136,0),MATCH(M$1,UECs!$G$1:$U$1,0))*INDEX(Saturations!$G$2:$U$136,MATCH($B48,Saturations!$B$2:$B$136,0),MATCH(M$1,Saturations!$G$1:$U$1,0))*INDEX('Control Totals'!$E$2:$E$76,MATCH($C48&amp;"_"&amp;M$1,'Control Totals'!$B$2:$B$76,0))</f>
        <v>167048792.78255743</v>
      </c>
      <c r="N48" s="68">
        <f>INDEX(UECs!$G$2:$U$136,MATCH($B48,UECs!$B$2:$B$136,0),MATCH(N$1,UECs!$G$1:$U$1,0))*INDEX(Saturations!$G$2:$U$136,MATCH($B48,Saturations!$B$2:$B$136,0),MATCH(N$1,Saturations!$G$1:$U$1,0))*INDEX('Control Totals'!$E$2:$E$76,MATCH($C48&amp;"_"&amp;N$1,'Control Totals'!$B$2:$B$76,0))</f>
        <v>80250271.944333538</v>
      </c>
      <c r="O48" s="68">
        <f>INDEX(UECs!$G$2:$U$136,MATCH($B48,UECs!$B$2:$B$136,0),MATCH(O$1,UECs!$G$1:$U$1,0))*INDEX(Saturations!$G$2:$U$136,MATCH($B48,Saturations!$B$2:$B$136,0),MATCH(O$1,Saturations!$G$1:$U$1,0))*INDEX('Control Totals'!$E$2:$E$76,MATCH($C48&amp;"_"&amp;O$1,'Control Totals'!$B$2:$B$76,0))</f>
        <v>0</v>
      </c>
      <c r="P48" s="68">
        <f>INDEX(UECs!$G$2:$U$136,MATCH($B48,UECs!$B$2:$B$136,0),MATCH(P$1,UECs!$G$1:$U$1,0))*INDEX(Saturations!$G$2:$U$136,MATCH($B48,Saturations!$B$2:$B$136,0),MATCH(P$1,Saturations!$G$1:$U$1,0))*INDEX('Control Totals'!$E$2:$E$76,MATCH($C48&amp;"_"&amp;P$1,'Control Totals'!$B$2:$B$76,0))</f>
        <v>0</v>
      </c>
      <c r="Q48" s="68">
        <f>INDEX(UECs!$G$2:$U$136,MATCH($B48,UECs!$B$2:$B$136,0),MATCH(Q$1,UECs!$G$1:$U$1,0))*INDEX(Saturations!$G$2:$U$136,MATCH($B48,Saturations!$B$2:$B$136,0),MATCH(Q$1,Saturations!$G$1:$U$1,0))*INDEX('Control Totals'!$E$2:$E$76,MATCH($C48&amp;"_"&amp;Q$1,'Control Totals'!$B$2:$B$76,0))</f>
        <v>112960579.31618381</v>
      </c>
      <c r="R48" s="68">
        <f>INDEX(UECs!$G$2:$U$136,MATCH($B48,UECs!$B$2:$B$136,0),MATCH(R$1,UECs!$G$1:$U$1,0))*INDEX(Saturations!$G$2:$U$136,MATCH($B48,Saturations!$B$2:$B$136,0),MATCH(R$1,Saturations!$G$1:$U$1,0))*INDEX('Control Totals'!$E$2:$E$76,MATCH($C48&amp;"_"&amp;R$1,'Control Totals'!$B$2:$B$76,0))</f>
        <v>56909921.635338783</v>
      </c>
      <c r="S48" s="68">
        <f>INDEX(UECs!$G$2:$U$136,MATCH($B48,UECs!$B$2:$B$136,0),MATCH(S$1,UECs!$G$1:$U$1,0))*INDEX(Saturations!$G$2:$U$136,MATCH($B48,Saturations!$B$2:$B$136,0),MATCH(S$1,Saturations!$G$1:$U$1,0))*INDEX('Control Totals'!$E$2:$E$76,MATCH($C48&amp;"_"&amp;S$1,'Control Totals'!$B$2:$B$76,0))</f>
        <v>25252930.011508465</v>
      </c>
      <c r="T48" s="68">
        <f>INDEX(UECs!$G$2:$U$136,MATCH($B48,UECs!$B$2:$B$136,0),MATCH(T$1,UECs!$G$1:$U$1,0))*INDEX(Saturations!$G$2:$U$136,MATCH($B48,Saturations!$B$2:$B$136,0),MATCH(T$1,Saturations!$G$1:$U$1,0))*INDEX('Control Totals'!$E$2:$E$76,MATCH($C48&amp;"_"&amp;T$1,'Control Totals'!$B$2:$B$76,0))</f>
        <v>15939944.192253927</v>
      </c>
      <c r="U48" s="68">
        <f>INDEX(UECs!$G$2:$U$136,MATCH($B48,UECs!$B$2:$B$136,0),MATCH(U$1,UECs!$G$1:$U$1,0))*INDEX(Saturations!$G$2:$U$136,MATCH($B48,Saturations!$B$2:$B$136,0),MATCH(U$1,Saturations!$G$1:$U$1,0))*INDEX('Control Totals'!$E$2:$E$76,MATCH($C48&amp;"_"&amp;U$1,'Control Totals'!$B$2:$B$76,0))</f>
        <v>54550438.549840912</v>
      </c>
      <c r="V48" s="68">
        <f>INDEX(UECs!$G$2:$U$136,MATCH($B48,UECs!$B$2:$B$136,0),MATCH(V$1,UECs!$G$1:$U$1,0))*INDEX(Saturations!$G$2:$U$136,MATCH($B48,Saturations!$B$2:$B$136,0),MATCH(V$1,Saturations!$G$1:$U$1,0))*INDEX('Control Totals'!$E$2:$E$76,MATCH($C48&amp;"_"&amp;V$1,'Control Totals'!$B$2:$B$76,0))</f>
        <v>128428486.42668164</v>
      </c>
    </row>
    <row r="49" spans="1:22" ht="14.4" x14ac:dyDescent="0.3">
      <c r="A49" t="str">
        <f t="shared" si="0"/>
        <v>UTMotorsOther Motors</v>
      </c>
      <c r="B49" s="64" t="str">
        <f t="shared" si="1"/>
        <v>UT_Motors_Electric_Other Motors</v>
      </c>
      <c r="C49" s="65" t="s">
        <v>29</v>
      </c>
      <c r="D49" s="65" t="s">
        <v>93</v>
      </c>
      <c r="E49" s="65" t="s">
        <v>118</v>
      </c>
      <c r="F49" s="65" t="s">
        <v>98</v>
      </c>
      <c r="G49" s="65" t="s">
        <v>2</v>
      </c>
      <c r="H49" s="68">
        <f>INDEX(UECs!$G$2:$U$136,MATCH($B49,UECs!$B$2:$B$136,0),MATCH(H$1,UECs!$G$1:$U$1,0))*INDEX(Saturations!$G$2:$U$136,MATCH($B49,Saturations!$B$2:$B$136,0),MATCH(H$1,Saturations!$G$1:$U$1,0))*INDEX('Control Totals'!$E$2:$E$76,MATCH($C49&amp;"_"&amp;H$1,'Control Totals'!$B$2:$B$76,0))</f>
        <v>0</v>
      </c>
      <c r="I49" s="68">
        <f>INDEX(UECs!$G$2:$U$136,MATCH($B49,UECs!$B$2:$B$136,0),MATCH(I$1,UECs!$G$1:$U$1,0))*INDEX(Saturations!$G$2:$U$136,MATCH($B49,Saturations!$B$2:$B$136,0),MATCH(I$1,Saturations!$G$1:$U$1,0))*INDEX('Control Totals'!$E$2:$E$76,MATCH($C49&amp;"_"&amp;I$1,'Control Totals'!$B$2:$B$76,0))</f>
        <v>47725287.104688339</v>
      </c>
      <c r="J49" s="68">
        <f>INDEX(UECs!$G$2:$U$136,MATCH($B49,UECs!$B$2:$B$136,0),MATCH(J$1,UECs!$G$1:$U$1,0))*INDEX(Saturations!$G$2:$U$136,MATCH($B49,Saturations!$B$2:$B$136,0),MATCH(J$1,Saturations!$G$1:$U$1,0))*INDEX('Control Totals'!$E$2:$E$76,MATCH($C49&amp;"_"&amp;J$1,'Control Totals'!$B$2:$B$76,0))</f>
        <v>9966656.4188114125</v>
      </c>
      <c r="K49" s="68">
        <f>INDEX(UECs!$G$2:$U$136,MATCH($B49,UECs!$B$2:$B$136,0),MATCH(K$1,UECs!$G$1:$U$1,0))*INDEX(Saturations!$G$2:$U$136,MATCH($B49,Saturations!$B$2:$B$136,0),MATCH(K$1,Saturations!$G$1:$U$1,0))*INDEX('Control Totals'!$E$2:$E$76,MATCH($C49&amp;"_"&amp;K$1,'Control Totals'!$B$2:$B$76,0))</f>
        <v>0</v>
      </c>
      <c r="L49" s="68">
        <f>INDEX(UECs!$G$2:$U$136,MATCH($B49,UECs!$B$2:$B$136,0),MATCH(L$1,UECs!$G$1:$U$1,0))*INDEX(Saturations!$G$2:$U$136,MATCH($B49,Saturations!$B$2:$B$136,0),MATCH(L$1,Saturations!$G$1:$U$1,0))*INDEX('Control Totals'!$E$2:$E$76,MATCH($C49&amp;"_"&amp;L$1,'Control Totals'!$B$2:$B$76,0))</f>
        <v>27669894.668398637</v>
      </c>
      <c r="M49" s="68">
        <f>INDEX(UECs!$G$2:$U$136,MATCH($B49,UECs!$B$2:$B$136,0),MATCH(M$1,UECs!$G$1:$U$1,0))*INDEX(Saturations!$G$2:$U$136,MATCH($B49,Saturations!$B$2:$B$136,0),MATCH(M$1,Saturations!$G$1:$U$1,0))*INDEX('Control Totals'!$E$2:$E$76,MATCH($C49&amp;"_"&amp;M$1,'Control Totals'!$B$2:$B$76,0))</f>
        <v>0</v>
      </c>
      <c r="N49" s="68">
        <f>INDEX(UECs!$G$2:$U$136,MATCH($B49,UECs!$B$2:$B$136,0),MATCH(N$1,UECs!$G$1:$U$1,0))*INDEX(Saturations!$G$2:$U$136,MATCH($B49,Saturations!$B$2:$B$136,0),MATCH(N$1,Saturations!$G$1:$U$1,0))*INDEX('Control Totals'!$E$2:$E$76,MATCH($C49&amp;"_"&amp;N$1,'Control Totals'!$B$2:$B$76,0))</f>
        <v>6687522.662027793</v>
      </c>
      <c r="O49" s="68">
        <f>INDEX(UECs!$G$2:$U$136,MATCH($B49,UECs!$B$2:$B$136,0),MATCH(O$1,UECs!$G$1:$U$1,0))*INDEX(Saturations!$G$2:$U$136,MATCH($B49,Saturations!$B$2:$B$136,0),MATCH(O$1,Saturations!$G$1:$U$1,0))*INDEX('Control Totals'!$E$2:$E$76,MATCH($C49&amp;"_"&amp;O$1,'Control Totals'!$B$2:$B$76,0))</f>
        <v>17523954.018624984</v>
      </c>
      <c r="P49" s="68">
        <f>INDEX(UECs!$G$2:$U$136,MATCH($B49,UECs!$B$2:$B$136,0),MATCH(P$1,UECs!$G$1:$U$1,0))*INDEX(Saturations!$G$2:$U$136,MATCH($B49,Saturations!$B$2:$B$136,0),MATCH(P$1,Saturations!$G$1:$U$1,0))*INDEX('Control Totals'!$E$2:$E$76,MATCH($C49&amp;"_"&amp;P$1,'Control Totals'!$B$2:$B$76,0))</f>
        <v>0</v>
      </c>
      <c r="Q49" s="68">
        <f>INDEX(UECs!$G$2:$U$136,MATCH($B49,UECs!$B$2:$B$136,0),MATCH(Q$1,UECs!$G$1:$U$1,0))*INDEX(Saturations!$G$2:$U$136,MATCH($B49,Saturations!$B$2:$B$136,0),MATCH(Q$1,Saturations!$G$1:$U$1,0))*INDEX('Control Totals'!$E$2:$E$76,MATCH($C49&amp;"_"&amp;Q$1,'Control Totals'!$B$2:$B$76,0))</f>
        <v>14808111.065978471</v>
      </c>
      <c r="R49" s="68">
        <f>INDEX(UECs!$G$2:$U$136,MATCH($B49,UECs!$B$2:$B$136,0),MATCH(R$1,UECs!$G$1:$U$1,0))*INDEX(Saturations!$G$2:$U$136,MATCH($B49,Saturations!$B$2:$B$136,0),MATCH(R$1,Saturations!$G$1:$U$1,0))*INDEX('Control Totals'!$E$2:$E$76,MATCH($C49&amp;"_"&amp;R$1,'Control Totals'!$B$2:$B$76,0))</f>
        <v>0</v>
      </c>
      <c r="S49" s="68">
        <f>INDEX(UECs!$G$2:$U$136,MATCH($B49,UECs!$B$2:$B$136,0),MATCH(S$1,UECs!$G$1:$U$1,0))*INDEX(Saturations!$G$2:$U$136,MATCH($B49,Saturations!$B$2:$B$136,0),MATCH(S$1,Saturations!$G$1:$U$1,0))*INDEX('Control Totals'!$E$2:$E$76,MATCH($C49&amp;"_"&amp;S$1,'Control Totals'!$B$2:$B$76,0))</f>
        <v>3787939.5017262697</v>
      </c>
      <c r="T49" s="68">
        <f>INDEX(UECs!$G$2:$U$136,MATCH($B49,UECs!$B$2:$B$136,0),MATCH(T$1,UECs!$G$1:$U$1,0))*INDEX(Saturations!$G$2:$U$136,MATCH($B49,Saturations!$B$2:$B$136,0),MATCH(T$1,Saturations!$G$1:$U$1,0))*INDEX('Control Totals'!$E$2:$E$76,MATCH($C49&amp;"_"&amp;T$1,'Control Totals'!$B$2:$B$76,0))</f>
        <v>91297.268920246366</v>
      </c>
      <c r="U49" s="68">
        <f>INDEX(UECs!$G$2:$U$136,MATCH($B49,UECs!$B$2:$B$136,0),MATCH(U$1,UECs!$G$1:$U$1,0))*INDEX(Saturations!$G$2:$U$136,MATCH($B49,Saturations!$B$2:$B$136,0),MATCH(U$1,Saturations!$G$1:$U$1,0))*INDEX('Control Totals'!$E$2:$E$76,MATCH($C49&amp;"_"&amp;U$1,'Control Totals'!$B$2:$B$76,0))</f>
        <v>16202897.23271093</v>
      </c>
      <c r="V49" s="68">
        <f>INDEX(UECs!$G$2:$U$136,MATCH($B49,UECs!$B$2:$B$136,0),MATCH(V$1,UECs!$G$1:$U$1,0))*INDEX(Saturations!$G$2:$U$136,MATCH($B49,Saturations!$B$2:$B$136,0),MATCH(V$1,Saturations!$G$1:$U$1,0))*INDEX('Control Totals'!$E$2:$E$76,MATCH($C49&amp;"_"&amp;V$1,'Control Totals'!$B$2:$B$76,0))</f>
        <v>19264272.964002248</v>
      </c>
    </row>
    <row r="50" spans="1:22" ht="14.4" x14ac:dyDescent="0.3">
      <c r="A50" t="str">
        <f t="shared" si="0"/>
        <v>UTProcessProcess Heating</v>
      </c>
      <c r="B50" s="64" t="str">
        <f t="shared" si="1"/>
        <v>UT_Process_Electric_Process Heating</v>
      </c>
      <c r="C50" s="65" t="s">
        <v>29</v>
      </c>
      <c r="D50" s="65" t="s">
        <v>99</v>
      </c>
      <c r="E50" s="65" t="s">
        <v>118</v>
      </c>
      <c r="F50" s="65" t="s">
        <v>3</v>
      </c>
      <c r="G50" s="65" t="s">
        <v>3</v>
      </c>
      <c r="H50" s="68">
        <f>INDEX(UECs!$G$2:$U$136,MATCH($B50,UECs!$B$2:$B$136,0),MATCH(H$1,UECs!$G$1:$U$1,0))*INDEX(Saturations!$G$2:$U$136,MATCH($B50,Saturations!$B$2:$B$136,0),MATCH(H$1,Saturations!$G$1:$U$1,0))*INDEX('Control Totals'!$E$2:$E$76,MATCH($C50&amp;"_"&amp;H$1,'Control Totals'!$B$2:$B$76,0))</f>
        <v>6302594.0437203012</v>
      </c>
      <c r="I50" s="68">
        <f>INDEX(UECs!$G$2:$U$136,MATCH($B50,UECs!$B$2:$B$136,0),MATCH(I$1,UECs!$G$1:$U$1,0))*INDEX(Saturations!$G$2:$U$136,MATCH($B50,Saturations!$B$2:$B$136,0),MATCH(I$1,Saturations!$G$1:$U$1,0))*INDEX('Control Totals'!$E$2:$E$76,MATCH($C50&amp;"_"&amp;I$1,'Control Totals'!$B$2:$B$76,0))</f>
        <v>7870485.9435801832</v>
      </c>
      <c r="J50" s="68">
        <f>INDEX(UECs!$G$2:$U$136,MATCH($B50,UECs!$B$2:$B$136,0),MATCH(J$1,UECs!$G$1:$U$1,0))*INDEX(Saturations!$G$2:$U$136,MATCH($B50,Saturations!$B$2:$B$136,0),MATCH(J$1,Saturations!$G$1:$U$1,0))*INDEX('Control Totals'!$E$2:$E$76,MATCH($C50&amp;"_"&amp;J$1,'Control Totals'!$B$2:$B$76,0))</f>
        <v>23304561.173312034</v>
      </c>
      <c r="K50" s="68">
        <f>INDEX(UECs!$G$2:$U$136,MATCH($B50,UECs!$B$2:$B$136,0),MATCH(K$1,UECs!$G$1:$U$1,0))*INDEX(Saturations!$G$2:$U$136,MATCH($B50,Saturations!$B$2:$B$136,0),MATCH(K$1,Saturations!$G$1:$U$1,0))*INDEX('Control Totals'!$E$2:$E$76,MATCH($C50&amp;"_"&amp;K$1,'Control Totals'!$B$2:$B$76,0))</f>
        <v>11018988.333585054</v>
      </c>
      <c r="L50" s="68">
        <f>INDEX(UECs!$G$2:$U$136,MATCH($B50,UECs!$B$2:$B$136,0),MATCH(L$1,UECs!$G$1:$U$1,0))*INDEX(Saturations!$G$2:$U$136,MATCH($B50,Saturations!$B$2:$B$136,0),MATCH(L$1,Saturations!$G$1:$U$1,0))*INDEX('Control Totals'!$E$2:$E$76,MATCH($C50&amp;"_"&amp;L$1,'Control Totals'!$B$2:$B$76,0))</f>
        <v>18787104.903840926</v>
      </c>
      <c r="M50" s="68">
        <f>INDEX(UECs!$G$2:$U$136,MATCH($B50,UECs!$B$2:$B$136,0),MATCH(M$1,UECs!$G$1:$U$1,0))*INDEX(Saturations!$G$2:$U$136,MATCH($B50,Saturations!$B$2:$B$136,0),MATCH(M$1,Saturations!$G$1:$U$1,0))*INDEX('Control Totals'!$E$2:$E$76,MATCH($C50&amp;"_"&amp;M$1,'Control Totals'!$B$2:$B$76,0))</f>
        <v>79369846.772571057</v>
      </c>
      <c r="N50" s="68">
        <f>INDEX(UECs!$G$2:$U$136,MATCH($B50,UECs!$B$2:$B$136,0),MATCH(N$1,UECs!$G$1:$U$1,0))*INDEX(Saturations!$G$2:$U$136,MATCH($B50,Saturations!$B$2:$B$136,0),MATCH(N$1,Saturations!$G$1:$U$1,0))*INDEX('Control Totals'!$E$2:$E$76,MATCH($C50&amp;"_"&amp;N$1,'Control Totals'!$B$2:$B$76,0))</f>
        <v>43694788.48254624</v>
      </c>
      <c r="O50" s="68">
        <f>INDEX(UECs!$G$2:$U$136,MATCH($B50,UECs!$B$2:$B$136,0),MATCH(O$1,UECs!$G$1:$U$1,0))*INDEX(Saturations!$G$2:$U$136,MATCH($B50,Saturations!$B$2:$B$136,0),MATCH(O$1,Saturations!$G$1:$U$1,0))*INDEX('Control Totals'!$E$2:$E$76,MATCH($C50&amp;"_"&amp;O$1,'Control Totals'!$B$2:$B$76,0))</f>
        <v>0</v>
      </c>
      <c r="P50" s="68">
        <f>INDEX(UECs!$G$2:$U$136,MATCH($B50,UECs!$B$2:$B$136,0),MATCH(P$1,UECs!$G$1:$U$1,0))*INDEX(Saturations!$G$2:$U$136,MATCH($B50,Saturations!$B$2:$B$136,0),MATCH(P$1,Saturations!$G$1:$U$1,0))*INDEX('Control Totals'!$E$2:$E$76,MATCH($C50&amp;"_"&amp;P$1,'Control Totals'!$B$2:$B$76,0))</f>
        <v>0</v>
      </c>
      <c r="Q50" s="68">
        <f>INDEX(UECs!$G$2:$U$136,MATCH($B50,UECs!$B$2:$B$136,0),MATCH(Q$1,UECs!$G$1:$U$1,0))*INDEX(Saturations!$G$2:$U$136,MATCH($B50,Saturations!$B$2:$B$136,0),MATCH(Q$1,Saturations!$G$1:$U$1,0))*INDEX('Control Totals'!$E$2:$E$76,MATCH($C50&amp;"_"&amp;Q$1,'Control Totals'!$B$2:$B$76,0))</f>
        <v>27418259.964855071</v>
      </c>
      <c r="R50" s="68">
        <f>INDEX(UECs!$G$2:$U$136,MATCH($B50,UECs!$B$2:$B$136,0),MATCH(R$1,UECs!$G$1:$U$1,0))*INDEX(Saturations!$G$2:$U$136,MATCH($B50,Saturations!$B$2:$B$136,0),MATCH(R$1,Saturations!$G$1:$U$1,0))*INDEX('Control Totals'!$E$2:$E$76,MATCH($C50&amp;"_"&amp;R$1,'Control Totals'!$B$2:$B$76,0))</f>
        <v>49558455.319876291</v>
      </c>
      <c r="S50" s="68">
        <f>INDEX(UECs!$G$2:$U$136,MATCH($B50,UECs!$B$2:$B$136,0),MATCH(S$1,UECs!$G$1:$U$1,0))*INDEX(Saturations!$G$2:$U$136,MATCH($B50,Saturations!$B$2:$B$136,0),MATCH(S$1,Saturations!$G$1:$U$1,0))*INDEX('Control Totals'!$E$2:$E$76,MATCH($C50&amp;"_"&amp;S$1,'Control Totals'!$B$2:$B$76,0))</f>
        <v>13689337.747798629</v>
      </c>
      <c r="T50" s="68">
        <f>INDEX(UECs!$G$2:$U$136,MATCH($B50,UECs!$B$2:$B$136,0),MATCH(T$1,UECs!$G$1:$U$1,0))*INDEX(Saturations!$G$2:$U$136,MATCH($B50,Saturations!$B$2:$B$136,0),MATCH(T$1,Saturations!$G$1:$U$1,0))*INDEX('Control Totals'!$E$2:$E$76,MATCH($C50&amp;"_"&amp;T$1,'Control Totals'!$B$2:$B$76,0))</f>
        <v>1810326.9151163246</v>
      </c>
      <c r="U50" s="68">
        <f>INDEX(UECs!$G$2:$U$136,MATCH($B50,UECs!$B$2:$B$136,0),MATCH(U$1,UECs!$G$1:$U$1,0))*INDEX(Saturations!$G$2:$U$136,MATCH($B50,Saturations!$B$2:$B$136,0),MATCH(U$1,Saturations!$G$1:$U$1,0))*INDEX('Control Totals'!$E$2:$E$76,MATCH($C50&amp;"_"&amp;U$1,'Control Totals'!$B$2:$B$76,0))</f>
        <v>39597218.567396693</v>
      </c>
      <c r="V50" s="68">
        <f>INDEX(UECs!$G$2:$U$136,MATCH($B50,UECs!$B$2:$B$136,0),MATCH(V$1,UECs!$G$1:$U$1,0))*INDEX(Saturations!$G$2:$U$136,MATCH($B50,Saturations!$B$2:$B$136,0),MATCH(V$1,Saturations!$G$1:$U$1,0))*INDEX('Control Totals'!$E$2:$E$76,MATCH($C50&amp;"_"&amp;V$1,'Control Totals'!$B$2:$B$76,0))</f>
        <v>106397618.43772383</v>
      </c>
    </row>
    <row r="51" spans="1:22" ht="14.4" x14ac:dyDescent="0.3">
      <c r="A51" t="str">
        <f t="shared" si="0"/>
        <v>UTProcessProcess Cooling</v>
      </c>
      <c r="B51" s="64" t="str">
        <f t="shared" si="1"/>
        <v>UT_Process_Electric_Process Cooling</v>
      </c>
      <c r="C51" s="65" t="s">
        <v>29</v>
      </c>
      <c r="D51" s="65" t="s">
        <v>99</v>
      </c>
      <c r="E51" s="65" t="s">
        <v>118</v>
      </c>
      <c r="F51" s="65" t="s">
        <v>100</v>
      </c>
      <c r="G51" s="65" t="s">
        <v>4</v>
      </c>
      <c r="H51" s="68">
        <f>INDEX(UECs!$G$2:$U$136,MATCH($B51,UECs!$B$2:$B$136,0),MATCH(H$1,UECs!$G$1:$U$1,0))*INDEX(Saturations!$G$2:$U$136,MATCH($B51,Saturations!$B$2:$B$136,0),MATCH(H$1,Saturations!$G$1:$U$1,0))*INDEX('Control Totals'!$E$2:$E$76,MATCH($C51&amp;"_"&amp;H$1,'Control Totals'!$B$2:$B$76,0))</f>
        <v>0</v>
      </c>
      <c r="I51" s="68">
        <f>INDEX(UECs!$G$2:$U$136,MATCH($B51,UECs!$B$2:$B$136,0),MATCH(I$1,UECs!$G$1:$U$1,0))*INDEX(Saturations!$G$2:$U$136,MATCH($B51,Saturations!$B$2:$B$136,0),MATCH(I$1,Saturations!$G$1:$U$1,0))*INDEX('Control Totals'!$E$2:$E$76,MATCH($C51&amp;"_"&amp;I$1,'Control Totals'!$B$2:$B$76,0))</f>
        <v>0</v>
      </c>
      <c r="J51" s="68">
        <f>INDEX(UECs!$G$2:$U$136,MATCH($B51,UECs!$B$2:$B$136,0),MATCH(J$1,UECs!$G$1:$U$1,0))*INDEX(Saturations!$G$2:$U$136,MATCH($B51,Saturations!$B$2:$B$136,0),MATCH(J$1,Saturations!$G$1:$U$1,0))*INDEX('Control Totals'!$E$2:$E$76,MATCH($C51&amp;"_"&amp;J$1,'Control Totals'!$B$2:$B$76,0))</f>
        <v>94478857.507638499</v>
      </c>
      <c r="K51" s="68">
        <f>INDEX(UECs!$G$2:$U$136,MATCH($B51,UECs!$B$2:$B$136,0),MATCH(K$1,UECs!$G$1:$U$1,0))*INDEX(Saturations!$G$2:$U$136,MATCH($B51,Saturations!$B$2:$B$136,0),MATCH(K$1,Saturations!$G$1:$U$1,0))*INDEX('Control Totals'!$E$2:$E$76,MATCH($C51&amp;"_"&amp;K$1,'Control Totals'!$B$2:$B$76,0))</f>
        <v>2579768.2717250865</v>
      </c>
      <c r="L51" s="68">
        <f>INDEX(UECs!$G$2:$U$136,MATCH($B51,UECs!$B$2:$B$136,0),MATCH(L$1,UECs!$G$1:$U$1,0))*INDEX(Saturations!$G$2:$U$136,MATCH($B51,Saturations!$B$2:$B$136,0),MATCH(L$1,Saturations!$G$1:$U$1,0))*INDEX('Control Totals'!$E$2:$E$76,MATCH($C51&amp;"_"&amp;L$1,'Control Totals'!$B$2:$B$76,0))</f>
        <v>11777786.000554439</v>
      </c>
      <c r="M51" s="68">
        <f>INDEX(UECs!$G$2:$U$136,MATCH($B51,UECs!$B$2:$B$136,0),MATCH(M$1,UECs!$G$1:$U$1,0))*INDEX(Saturations!$G$2:$U$136,MATCH($B51,Saturations!$B$2:$B$136,0),MATCH(M$1,Saturations!$G$1:$U$1,0))*INDEX('Control Totals'!$E$2:$E$76,MATCH($C51&amp;"_"&amp;M$1,'Control Totals'!$B$2:$B$76,0))</f>
        <v>6604610.5762837427</v>
      </c>
      <c r="N51" s="68">
        <f>INDEX(UECs!$G$2:$U$136,MATCH($B51,UECs!$B$2:$B$136,0),MATCH(N$1,UECs!$G$1:$U$1,0))*INDEX(Saturations!$G$2:$U$136,MATCH($B51,Saturations!$B$2:$B$136,0),MATCH(N$1,Saturations!$G$1:$U$1,0))*INDEX('Control Totals'!$E$2:$E$76,MATCH($C51&amp;"_"&amp;N$1,'Control Totals'!$B$2:$B$76,0))</f>
        <v>10825050.729798425</v>
      </c>
      <c r="O51" s="68">
        <f>INDEX(UECs!$G$2:$U$136,MATCH($B51,UECs!$B$2:$B$136,0),MATCH(O$1,UECs!$G$1:$U$1,0))*INDEX(Saturations!$G$2:$U$136,MATCH($B51,Saturations!$B$2:$B$136,0),MATCH(O$1,Saturations!$G$1:$U$1,0))*INDEX('Control Totals'!$E$2:$E$76,MATCH($C51&amp;"_"&amp;O$1,'Control Totals'!$B$2:$B$76,0))</f>
        <v>0</v>
      </c>
      <c r="P51" s="68">
        <f>INDEX(UECs!$G$2:$U$136,MATCH($B51,UECs!$B$2:$B$136,0),MATCH(P$1,UECs!$G$1:$U$1,0))*INDEX(Saturations!$G$2:$U$136,MATCH($B51,Saturations!$B$2:$B$136,0),MATCH(P$1,Saturations!$G$1:$U$1,0))*INDEX('Control Totals'!$E$2:$E$76,MATCH($C51&amp;"_"&amp;P$1,'Control Totals'!$B$2:$B$76,0))</f>
        <v>0</v>
      </c>
      <c r="Q51" s="68">
        <f>INDEX(UECs!$G$2:$U$136,MATCH($B51,UECs!$B$2:$B$136,0),MATCH(Q$1,UECs!$G$1:$U$1,0))*INDEX(Saturations!$G$2:$U$136,MATCH($B51,Saturations!$B$2:$B$136,0),MATCH(Q$1,Saturations!$G$1:$U$1,0))*INDEX('Control Totals'!$E$2:$E$76,MATCH($C51&amp;"_"&amp;Q$1,'Control Totals'!$B$2:$B$76,0))</f>
        <v>36626907.169980921</v>
      </c>
      <c r="R51" s="68">
        <f>INDEX(UECs!$G$2:$U$136,MATCH($B51,UECs!$B$2:$B$136,0),MATCH(R$1,UECs!$G$1:$U$1,0))*INDEX(Saturations!$G$2:$U$136,MATCH($B51,Saturations!$B$2:$B$136,0),MATCH(R$1,Saturations!$G$1:$U$1,0))*INDEX('Control Totals'!$E$2:$E$76,MATCH($C51&amp;"_"&amp;R$1,'Control Totals'!$B$2:$B$76,0))</f>
        <v>26257149.869417299</v>
      </c>
      <c r="S51" s="68">
        <f>INDEX(UECs!$G$2:$U$136,MATCH($B51,UECs!$B$2:$B$136,0),MATCH(S$1,UECs!$G$1:$U$1,0))*INDEX(Saturations!$G$2:$U$136,MATCH($B51,Saturations!$B$2:$B$136,0),MATCH(S$1,Saturations!$G$1:$U$1,0))*INDEX('Control Totals'!$E$2:$E$76,MATCH($C51&amp;"_"&amp;S$1,'Control Totals'!$B$2:$B$76,0))</f>
        <v>2816809.9952875287</v>
      </c>
      <c r="T51" s="68">
        <f>INDEX(UECs!$G$2:$U$136,MATCH($B51,UECs!$B$2:$B$136,0),MATCH(T$1,UECs!$G$1:$U$1,0))*INDEX(Saturations!$G$2:$U$136,MATCH($B51,Saturations!$B$2:$B$136,0),MATCH(T$1,Saturations!$G$1:$U$1,0))*INDEX('Control Totals'!$E$2:$E$76,MATCH($C51&amp;"_"&amp;T$1,'Control Totals'!$B$2:$B$76,0))</f>
        <v>107518.35157642345</v>
      </c>
      <c r="U51" s="68">
        <f>INDEX(UECs!$G$2:$U$136,MATCH($B51,UECs!$B$2:$B$136,0),MATCH(U$1,UECs!$G$1:$U$1,0))*INDEX(Saturations!$G$2:$U$136,MATCH($B51,Saturations!$B$2:$B$136,0),MATCH(U$1,Saturations!$G$1:$U$1,0))*INDEX('Control Totals'!$E$2:$E$76,MATCH($C51&amp;"_"&amp;U$1,'Control Totals'!$B$2:$B$76,0))</f>
        <v>4596321.0872042719</v>
      </c>
      <c r="V51" s="68">
        <f>INDEX(UECs!$G$2:$U$136,MATCH($B51,UECs!$B$2:$B$136,0),MATCH(V$1,UECs!$G$1:$U$1,0))*INDEX(Saturations!$G$2:$U$136,MATCH($B51,Saturations!$B$2:$B$136,0),MATCH(V$1,Saturations!$G$1:$U$1,0))*INDEX('Control Totals'!$E$2:$E$76,MATCH($C51&amp;"_"&amp;V$1,'Control Totals'!$B$2:$B$76,0))</f>
        <v>32793786.504777893</v>
      </c>
    </row>
    <row r="52" spans="1:22" ht="14.4" x14ac:dyDescent="0.3">
      <c r="A52" t="str">
        <f t="shared" si="0"/>
        <v>UTProcessProcess Refrigeration</v>
      </c>
      <c r="B52" s="64" t="str">
        <f t="shared" si="1"/>
        <v>UT_Process_Electric_Process Refrigeration</v>
      </c>
      <c r="C52" s="65" t="s">
        <v>29</v>
      </c>
      <c r="D52" s="65" t="s">
        <v>99</v>
      </c>
      <c r="E52" s="65" t="s">
        <v>118</v>
      </c>
      <c r="F52" s="65" t="s">
        <v>101</v>
      </c>
      <c r="G52" s="65" t="s">
        <v>4</v>
      </c>
      <c r="H52" s="68">
        <f>INDEX(UECs!$G$2:$U$136,MATCH($B52,UECs!$B$2:$B$136,0),MATCH(H$1,UECs!$G$1:$U$1,0))*INDEX(Saturations!$G$2:$U$136,MATCH($B52,Saturations!$B$2:$B$136,0),MATCH(H$1,Saturations!$G$1:$U$1,0))*INDEX('Control Totals'!$E$2:$E$76,MATCH($C52&amp;"_"&amp;H$1,'Control Totals'!$B$2:$B$76,0))</f>
        <v>38337105.357512534</v>
      </c>
      <c r="I52" s="68">
        <f>INDEX(UECs!$G$2:$U$136,MATCH($B52,UECs!$B$2:$B$136,0),MATCH(I$1,UECs!$G$1:$U$1,0))*INDEX(Saturations!$G$2:$U$136,MATCH($B52,Saturations!$B$2:$B$136,0),MATCH(I$1,Saturations!$G$1:$U$1,0))*INDEX('Control Totals'!$E$2:$E$76,MATCH($C52&amp;"_"&amp;I$1,'Control Totals'!$B$2:$B$76,0))</f>
        <v>0</v>
      </c>
      <c r="J52" s="68">
        <f>INDEX(UECs!$G$2:$U$136,MATCH($B52,UECs!$B$2:$B$136,0),MATCH(J$1,UECs!$G$1:$U$1,0))*INDEX(Saturations!$G$2:$U$136,MATCH($B52,Saturations!$B$2:$B$136,0),MATCH(J$1,Saturations!$G$1:$U$1,0))*INDEX('Control Totals'!$E$2:$E$76,MATCH($C52&amp;"_"&amp;J$1,'Control Totals'!$B$2:$B$76,0))</f>
        <v>47276967.286763921</v>
      </c>
      <c r="K52" s="68">
        <f>INDEX(UECs!$G$2:$U$136,MATCH($B52,UECs!$B$2:$B$136,0),MATCH(K$1,UECs!$G$1:$U$1,0))*INDEX(Saturations!$G$2:$U$136,MATCH($B52,Saturations!$B$2:$B$136,0),MATCH(K$1,Saturations!$G$1:$U$1,0))*INDEX('Control Totals'!$E$2:$E$76,MATCH($C52&amp;"_"&amp;K$1,'Control Totals'!$B$2:$B$76,0))</f>
        <v>2191077.9972893083</v>
      </c>
      <c r="L52" s="68">
        <f>INDEX(UECs!$G$2:$U$136,MATCH($B52,UECs!$B$2:$B$136,0),MATCH(L$1,UECs!$G$1:$U$1,0))*INDEX(Saturations!$G$2:$U$136,MATCH($B52,Saturations!$B$2:$B$136,0),MATCH(L$1,Saturations!$G$1:$U$1,0))*INDEX('Control Totals'!$E$2:$E$76,MATCH($C52&amp;"_"&amp;L$1,'Control Totals'!$B$2:$B$76,0))</f>
        <v>11777786.000554439</v>
      </c>
      <c r="M52" s="68">
        <f>INDEX(UECs!$G$2:$U$136,MATCH($B52,UECs!$B$2:$B$136,0),MATCH(M$1,UECs!$G$1:$U$1,0))*INDEX(Saturations!$G$2:$U$136,MATCH($B52,Saturations!$B$2:$B$136,0),MATCH(M$1,Saturations!$G$1:$U$1,0))*INDEX('Control Totals'!$E$2:$E$76,MATCH($C52&amp;"_"&amp;M$1,'Control Totals'!$B$2:$B$76,0))</f>
        <v>5609502.6336154956</v>
      </c>
      <c r="N52" s="68">
        <f>INDEX(UECs!$G$2:$U$136,MATCH($B52,UECs!$B$2:$B$136,0),MATCH(N$1,UECs!$G$1:$U$1,0))*INDEX(Saturations!$G$2:$U$136,MATCH($B52,Saturations!$B$2:$B$136,0),MATCH(N$1,Saturations!$G$1:$U$1,0))*INDEX('Control Totals'!$E$2:$E$76,MATCH($C52&amp;"_"&amp;N$1,'Control Totals'!$B$2:$B$76,0))</f>
        <v>9194054.6496222168</v>
      </c>
      <c r="O52" s="68">
        <f>INDEX(UECs!$G$2:$U$136,MATCH($B52,UECs!$B$2:$B$136,0),MATCH(O$1,UECs!$G$1:$U$1,0))*INDEX(Saturations!$G$2:$U$136,MATCH($B52,Saturations!$B$2:$B$136,0),MATCH(O$1,Saturations!$G$1:$U$1,0))*INDEX('Control Totals'!$E$2:$E$76,MATCH($C52&amp;"_"&amp;O$1,'Control Totals'!$B$2:$B$76,0))</f>
        <v>0</v>
      </c>
      <c r="P52" s="68">
        <f>INDEX(UECs!$G$2:$U$136,MATCH($B52,UECs!$B$2:$B$136,0),MATCH(P$1,UECs!$G$1:$U$1,0))*INDEX(Saturations!$G$2:$U$136,MATCH($B52,Saturations!$B$2:$B$136,0),MATCH(P$1,Saturations!$G$1:$U$1,0))*INDEX('Control Totals'!$E$2:$E$76,MATCH($C52&amp;"_"&amp;P$1,'Control Totals'!$B$2:$B$76,0))</f>
        <v>0</v>
      </c>
      <c r="Q52" s="68">
        <f>INDEX(UECs!$G$2:$U$136,MATCH($B52,UECs!$B$2:$B$136,0),MATCH(Q$1,UECs!$G$1:$U$1,0))*INDEX(Saturations!$G$2:$U$136,MATCH($B52,Saturations!$B$2:$B$136,0),MATCH(Q$1,Saturations!$G$1:$U$1,0))*INDEX('Control Totals'!$E$2:$E$76,MATCH($C52&amp;"_"&amp;Q$1,'Control Totals'!$B$2:$B$76,0))</f>
        <v>36626907.169980921</v>
      </c>
      <c r="R52" s="68">
        <f>INDEX(UECs!$G$2:$U$136,MATCH($B52,UECs!$B$2:$B$136,0),MATCH(R$1,UECs!$G$1:$U$1,0))*INDEX(Saturations!$G$2:$U$136,MATCH($B52,Saturations!$B$2:$B$136,0),MATCH(R$1,Saturations!$G$1:$U$1,0))*INDEX('Control Totals'!$E$2:$E$76,MATCH($C52&amp;"_"&amp;R$1,'Control Totals'!$B$2:$B$76,0))</f>
        <v>22301019.816767063</v>
      </c>
      <c r="S52" s="68">
        <f>INDEX(UECs!$G$2:$U$136,MATCH($B52,UECs!$B$2:$B$136,0),MATCH(S$1,UECs!$G$1:$U$1,0))*INDEX(Saturations!$G$2:$U$136,MATCH($B52,Saturations!$B$2:$B$136,0),MATCH(S$1,Saturations!$G$1:$U$1,0))*INDEX('Control Totals'!$E$2:$E$76,MATCH($C52&amp;"_"&amp;S$1,'Control Totals'!$B$2:$B$76,0))</f>
        <v>2816809.9952875287</v>
      </c>
      <c r="T52" s="68">
        <f>INDEX(UECs!$G$2:$U$136,MATCH($B52,UECs!$B$2:$B$136,0),MATCH(T$1,UECs!$G$1:$U$1,0))*INDEX(Saturations!$G$2:$U$136,MATCH($B52,Saturations!$B$2:$B$136,0),MATCH(T$1,Saturations!$G$1:$U$1,0))*INDEX('Control Totals'!$E$2:$E$76,MATCH($C52&amp;"_"&amp;T$1,'Control Totals'!$B$2:$B$76,0))</f>
        <v>91318.703709145557</v>
      </c>
      <c r="U52" s="68">
        <f>INDEX(UECs!$G$2:$U$136,MATCH($B52,UECs!$B$2:$B$136,0),MATCH(U$1,UECs!$G$1:$U$1,0))*INDEX(Saturations!$G$2:$U$136,MATCH($B52,Saturations!$B$2:$B$136,0),MATCH(U$1,Saturations!$G$1:$U$1,0))*INDEX('Control Totals'!$E$2:$E$76,MATCH($C52&amp;"_"&amp;U$1,'Control Totals'!$B$2:$B$76,0))</f>
        <v>3903799.4664209755</v>
      </c>
      <c r="V52" s="68">
        <f>INDEX(UECs!$G$2:$U$136,MATCH($B52,UECs!$B$2:$B$136,0),MATCH(V$1,UECs!$G$1:$U$1,0))*INDEX(Saturations!$G$2:$U$136,MATCH($B52,Saturations!$B$2:$B$136,0),MATCH(V$1,Saturations!$G$1:$U$1,0))*INDEX('Control Totals'!$E$2:$E$76,MATCH($C52&amp;"_"&amp;V$1,'Control Totals'!$B$2:$B$76,0))</f>
        <v>32793786.504777893</v>
      </c>
    </row>
    <row r="53" spans="1:22" ht="14.4" x14ac:dyDescent="0.3">
      <c r="A53" t="str">
        <f t="shared" si="0"/>
        <v>UTProcessProcess Electrochemical</v>
      </c>
      <c r="B53" s="64" t="str">
        <f t="shared" si="1"/>
        <v>UT_Process_Electric_Process Electrochemical</v>
      </c>
      <c r="C53" s="65" t="s">
        <v>29</v>
      </c>
      <c r="D53" s="65" t="s">
        <v>99</v>
      </c>
      <c r="E53" s="65" t="s">
        <v>118</v>
      </c>
      <c r="F53" s="65" t="s">
        <v>102</v>
      </c>
      <c r="G53" s="65" t="s">
        <v>5</v>
      </c>
      <c r="H53" s="68">
        <f>INDEX(UECs!$G$2:$U$136,MATCH($B53,UECs!$B$2:$B$136,0),MATCH(H$1,UECs!$G$1:$U$1,0))*INDEX(Saturations!$G$2:$U$136,MATCH($B53,Saturations!$B$2:$B$136,0),MATCH(H$1,Saturations!$G$1:$U$1,0))*INDEX('Control Totals'!$E$2:$E$76,MATCH($C53&amp;"_"&amp;H$1,'Control Totals'!$B$2:$B$76,0))</f>
        <v>325963.18449420482</v>
      </c>
      <c r="I53" s="68">
        <f>INDEX(UECs!$G$2:$U$136,MATCH($B53,UECs!$B$2:$B$136,0),MATCH(I$1,UECs!$G$1:$U$1,0))*INDEX(Saturations!$G$2:$U$136,MATCH($B53,Saturations!$B$2:$B$136,0),MATCH(I$1,Saturations!$G$1:$U$1,0))*INDEX('Control Totals'!$E$2:$E$76,MATCH($C53&amp;"_"&amp;I$1,'Control Totals'!$B$2:$B$76,0))</f>
        <v>7870485.9435801832</v>
      </c>
      <c r="J53" s="68">
        <f>INDEX(UECs!$G$2:$U$136,MATCH($B53,UECs!$B$2:$B$136,0),MATCH(J$1,UECs!$G$1:$U$1,0))*INDEX(Saturations!$G$2:$U$136,MATCH($B53,Saturations!$B$2:$B$136,0),MATCH(J$1,Saturations!$G$1:$U$1,0))*INDEX('Control Totals'!$E$2:$E$76,MATCH($C53&amp;"_"&amp;J$1,'Control Totals'!$B$2:$B$76,0))</f>
        <v>1205286.0965813952</v>
      </c>
      <c r="K53" s="68">
        <f>INDEX(UECs!$G$2:$U$136,MATCH($B53,UECs!$B$2:$B$136,0),MATCH(K$1,UECs!$G$1:$U$1,0))*INDEX(Saturations!$G$2:$U$136,MATCH($B53,Saturations!$B$2:$B$136,0),MATCH(K$1,Saturations!$G$1:$U$1,0))*INDEX('Control Totals'!$E$2:$E$76,MATCH($C53&amp;"_"&amp;K$1,'Control Totals'!$B$2:$B$76,0))</f>
        <v>2338816.2881846763</v>
      </c>
      <c r="L53" s="68">
        <f>INDEX(UECs!$G$2:$U$136,MATCH($B53,UECs!$B$2:$B$136,0),MATCH(L$1,UECs!$G$1:$U$1,0))*INDEX(Saturations!$G$2:$U$136,MATCH($B53,Saturations!$B$2:$B$136,0),MATCH(L$1,Saturations!$G$1:$U$1,0))*INDEX('Control Totals'!$E$2:$E$76,MATCH($C53&amp;"_"&amp;L$1,'Control Totals'!$B$2:$B$76,0))</f>
        <v>8094923.5259462856</v>
      </c>
      <c r="M53" s="68">
        <f>INDEX(UECs!$G$2:$U$136,MATCH($B53,UECs!$B$2:$B$136,0),MATCH(M$1,UECs!$G$1:$U$1,0))*INDEX(Saturations!$G$2:$U$136,MATCH($B53,Saturations!$B$2:$B$136,0),MATCH(M$1,Saturations!$G$1:$U$1,0))*INDEX('Control Totals'!$E$2:$E$76,MATCH($C53&amp;"_"&amp;M$1,'Control Totals'!$B$2:$B$76,0))</f>
        <v>5568584.9473089008</v>
      </c>
      <c r="N53" s="68">
        <f>INDEX(UECs!$G$2:$U$136,MATCH($B53,UECs!$B$2:$B$136,0),MATCH(N$1,UECs!$G$1:$U$1,0))*INDEX(Saturations!$G$2:$U$136,MATCH($B53,Saturations!$B$2:$B$136,0),MATCH(N$1,Saturations!$G$1:$U$1,0))*INDEX('Control Totals'!$E$2:$E$76,MATCH($C53&amp;"_"&amp;N$1,'Control Totals'!$B$2:$B$76,0))</f>
        <v>2569250.0552651109</v>
      </c>
      <c r="O53" s="68">
        <f>INDEX(UECs!$G$2:$U$136,MATCH($B53,UECs!$B$2:$B$136,0),MATCH(O$1,UECs!$G$1:$U$1,0))*INDEX(Saturations!$G$2:$U$136,MATCH($B53,Saturations!$B$2:$B$136,0),MATCH(O$1,Saturations!$G$1:$U$1,0))*INDEX('Control Totals'!$E$2:$E$76,MATCH($C53&amp;"_"&amp;O$1,'Control Totals'!$B$2:$B$76,0))</f>
        <v>0</v>
      </c>
      <c r="P53" s="68">
        <f>INDEX(UECs!$G$2:$U$136,MATCH($B53,UECs!$B$2:$B$136,0),MATCH(P$1,UECs!$G$1:$U$1,0))*INDEX(Saturations!$G$2:$U$136,MATCH($B53,Saturations!$B$2:$B$136,0),MATCH(P$1,Saturations!$G$1:$U$1,0))*INDEX('Control Totals'!$E$2:$E$76,MATCH($C53&amp;"_"&amp;P$1,'Control Totals'!$B$2:$B$76,0))</f>
        <v>0</v>
      </c>
      <c r="Q53" s="68">
        <f>INDEX(UECs!$G$2:$U$136,MATCH($B53,UECs!$B$2:$B$136,0),MATCH(Q$1,UECs!$G$1:$U$1,0))*INDEX(Saturations!$G$2:$U$136,MATCH($B53,Saturations!$B$2:$B$136,0),MATCH(Q$1,Saturations!$G$1:$U$1,0))*INDEX('Control Totals'!$E$2:$E$76,MATCH($C53&amp;"_"&amp;Q$1,'Control Totals'!$B$2:$B$76,0))</f>
        <v>129160858.24143738</v>
      </c>
      <c r="R53" s="68">
        <f>INDEX(UECs!$G$2:$U$136,MATCH($B53,UECs!$B$2:$B$136,0),MATCH(R$1,UECs!$G$1:$U$1,0))*INDEX(Saturations!$G$2:$U$136,MATCH($B53,Saturations!$B$2:$B$136,0),MATCH(R$1,Saturations!$G$1:$U$1,0))*INDEX('Control Totals'!$E$2:$E$76,MATCH($C53&amp;"_"&amp;R$1,'Control Totals'!$B$2:$B$76,0))</f>
        <v>9572353.6591278687</v>
      </c>
      <c r="S53" s="68">
        <f>INDEX(UECs!$G$2:$U$136,MATCH($B53,UECs!$B$2:$B$136,0),MATCH(S$1,UECs!$G$1:$U$1,0))*INDEX(Saturations!$G$2:$U$136,MATCH($B53,Saturations!$B$2:$B$136,0),MATCH(S$1,Saturations!$G$1:$U$1,0))*INDEX('Control Totals'!$E$2:$E$76,MATCH($C53&amp;"_"&amp;S$1,'Control Totals'!$B$2:$B$76,0))</f>
        <v>1411395.2418001208</v>
      </c>
      <c r="T53" s="68">
        <f>INDEX(UECs!$G$2:$U$136,MATCH($B53,UECs!$B$2:$B$136,0),MATCH(T$1,UECs!$G$1:$U$1,0))*INDEX(Saturations!$G$2:$U$136,MATCH($B53,Saturations!$B$2:$B$136,0),MATCH(T$1,Saturations!$G$1:$U$1,0))*INDEX('Control Totals'!$E$2:$E$76,MATCH($C53&amp;"_"&amp;T$1,'Control Totals'!$B$2:$B$76,0))</f>
        <v>81874.081588175482</v>
      </c>
      <c r="U53" s="68">
        <f>INDEX(UECs!$G$2:$U$136,MATCH($B53,UECs!$B$2:$B$136,0),MATCH(U$1,UECs!$G$1:$U$1,0))*INDEX(Saturations!$G$2:$U$136,MATCH($B53,Saturations!$B$2:$B$136,0),MATCH(U$1,Saturations!$G$1:$U$1,0))*INDEX('Control Totals'!$E$2:$E$76,MATCH($C53&amp;"_"&amp;U$1,'Control Totals'!$B$2:$B$76,0))</f>
        <v>10180376.942132564</v>
      </c>
      <c r="V53" s="68">
        <f>INDEX(UECs!$G$2:$U$136,MATCH($B53,UECs!$B$2:$B$136,0),MATCH(V$1,UECs!$G$1:$U$1,0))*INDEX(Saturations!$G$2:$U$136,MATCH($B53,Saturations!$B$2:$B$136,0),MATCH(V$1,Saturations!$G$1:$U$1,0))*INDEX('Control Totals'!$E$2:$E$76,MATCH($C53&amp;"_"&amp;V$1,'Control Totals'!$B$2:$B$76,0))</f>
        <v>6454650.0422102511</v>
      </c>
    </row>
    <row r="54" spans="1:22" ht="14.4" x14ac:dyDescent="0.3">
      <c r="A54" t="str">
        <f t="shared" si="0"/>
        <v>UTProcessProcess Other</v>
      </c>
      <c r="B54" s="64" t="str">
        <f t="shared" si="1"/>
        <v>UT_Process_Electric_Process Other</v>
      </c>
      <c r="C54" s="65" t="s">
        <v>29</v>
      </c>
      <c r="D54" s="65" t="s">
        <v>99</v>
      </c>
      <c r="E54" s="65" t="s">
        <v>118</v>
      </c>
      <c r="F54" s="65" t="s">
        <v>6</v>
      </c>
      <c r="G54" s="65" t="s">
        <v>6</v>
      </c>
      <c r="H54" s="68">
        <f>INDEX(UECs!$G$2:$U$136,MATCH($B54,UECs!$B$2:$B$136,0),MATCH(H$1,UECs!$G$1:$U$1,0))*INDEX(Saturations!$G$2:$U$136,MATCH($B54,Saturations!$B$2:$B$136,0),MATCH(H$1,Saturations!$G$1:$U$1,0))*INDEX('Control Totals'!$E$2:$E$76,MATCH($C54&amp;"_"&amp;H$1,'Control Totals'!$B$2:$B$76,0))</f>
        <v>2647971.5163911581</v>
      </c>
      <c r="I54" s="68">
        <f>INDEX(UECs!$G$2:$U$136,MATCH($B54,UECs!$B$2:$B$136,0),MATCH(I$1,UECs!$G$1:$U$1,0))*INDEX(Saturations!$G$2:$U$136,MATCH($B54,Saturations!$B$2:$B$136,0),MATCH(I$1,Saturations!$G$1:$U$1,0))*INDEX('Control Totals'!$E$2:$E$76,MATCH($C54&amp;"_"&amp;I$1,'Control Totals'!$B$2:$B$76,0))</f>
        <v>43287672.689691007</v>
      </c>
      <c r="J54" s="68">
        <f>INDEX(UECs!$G$2:$U$136,MATCH($B54,UECs!$B$2:$B$136,0),MATCH(J$1,UECs!$G$1:$U$1,0))*INDEX(Saturations!$G$2:$U$136,MATCH($B54,Saturations!$B$2:$B$136,0),MATCH(J$1,Saturations!$G$1:$U$1,0))*INDEX('Control Totals'!$E$2:$E$76,MATCH($C54&amp;"_"&amp;J$1,'Control Totals'!$B$2:$B$76,0))</f>
        <v>9791177.0551700406</v>
      </c>
      <c r="K54" s="68">
        <f>INDEX(UECs!$G$2:$U$136,MATCH($B54,UECs!$B$2:$B$136,0),MATCH(K$1,UECs!$G$1:$U$1,0))*INDEX(Saturations!$G$2:$U$136,MATCH($B54,Saturations!$B$2:$B$136,0),MATCH(K$1,Saturations!$G$1:$U$1,0))*INDEX('Control Totals'!$E$2:$E$76,MATCH($C54&amp;"_"&amp;K$1,'Control Totals'!$B$2:$B$76,0))</f>
        <v>9623607.6012623124</v>
      </c>
      <c r="L54" s="68">
        <f>INDEX(UECs!$G$2:$U$136,MATCH($B54,UECs!$B$2:$B$136,0),MATCH(L$1,UECs!$G$1:$U$1,0))*INDEX(Saturations!$G$2:$U$136,MATCH($B54,Saturations!$B$2:$B$136,0),MATCH(L$1,Saturations!$G$1:$U$1,0))*INDEX('Control Totals'!$E$2:$E$76,MATCH($C54&amp;"_"&amp;L$1,'Control Totals'!$B$2:$B$76,0))</f>
        <v>3973722.5810566284</v>
      </c>
      <c r="M54" s="68">
        <f>INDEX(UECs!$G$2:$U$136,MATCH($B54,UECs!$B$2:$B$136,0),MATCH(M$1,UECs!$G$1:$U$1,0))*INDEX(Saturations!$G$2:$U$136,MATCH($B54,Saturations!$B$2:$B$136,0),MATCH(M$1,Saturations!$G$1:$U$1,0))*INDEX('Control Totals'!$E$2:$E$76,MATCH($C54&amp;"_"&amp;M$1,'Control Totals'!$B$2:$B$76,0))</f>
        <v>6776862.8132344177</v>
      </c>
      <c r="N54" s="68">
        <f>INDEX(UECs!$G$2:$U$136,MATCH($B54,UECs!$B$2:$B$136,0),MATCH(N$1,UECs!$G$1:$U$1,0))*INDEX(Saturations!$G$2:$U$136,MATCH($B54,Saturations!$B$2:$B$136,0),MATCH(N$1,Saturations!$G$1:$U$1,0))*INDEX('Control Totals'!$E$2:$E$76,MATCH($C54&amp;"_"&amp;N$1,'Control Totals'!$B$2:$B$76,0))</f>
        <v>19528054.174318779</v>
      </c>
      <c r="O54" s="68">
        <f>INDEX(UECs!$G$2:$U$136,MATCH($B54,UECs!$B$2:$B$136,0),MATCH(O$1,UECs!$G$1:$U$1,0))*INDEX(Saturations!$G$2:$U$136,MATCH($B54,Saturations!$B$2:$B$136,0),MATCH(O$1,Saturations!$G$1:$U$1,0))*INDEX('Control Totals'!$E$2:$E$76,MATCH($C54&amp;"_"&amp;O$1,'Control Totals'!$B$2:$B$76,0))</f>
        <v>0</v>
      </c>
      <c r="P54" s="68">
        <f>INDEX(UECs!$G$2:$U$136,MATCH($B54,UECs!$B$2:$B$136,0),MATCH(P$1,UECs!$G$1:$U$1,0))*INDEX(Saturations!$G$2:$U$136,MATCH($B54,Saturations!$B$2:$B$136,0),MATCH(P$1,Saturations!$G$1:$U$1,0))*INDEX('Control Totals'!$E$2:$E$76,MATCH($C54&amp;"_"&amp;P$1,'Control Totals'!$B$2:$B$76,0))</f>
        <v>0</v>
      </c>
      <c r="Q54" s="68">
        <f>INDEX(UECs!$G$2:$U$136,MATCH($B54,UECs!$B$2:$B$136,0),MATCH(Q$1,UECs!$G$1:$U$1,0))*INDEX(Saturations!$G$2:$U$136,MATCH($B54,Saturations!$B$2:$B$136,0),MATCH(Q$1,Saturations!$G$1:$U$1,0))*INDEX('Control Totals'!$E$2:$E$76,MATCH($C54&amp;"_"&amp;Q$1,'Control Totals'!$B$2:$B$76,0))</f>
        <v>11694403.867565079</v>
      </c>
      <c r="R54" s="68">
        <f>INDEX(UECs!$G$2:$U$136,MATCH($B54,UECs!$B$2:$B$136,0),MATCH(R$1,UECs!$G$1:$U$1,0))*INDEX(Saturations!$G$2:$U$136,MATCH($B54,Saturations!$B$2:$B$136,0),MATCH(R$1,Saturations!$G$1:$U$1,0))*INDEX('Control Totals'!$E$2:$E$76,MATCH($C54&amp;"_"&amp;R$1,'Control Totals'!$B$2:$B$76,0))</f>
        <v>30983530.957521025</v>
      </c>
      <c r="S54" s="68">
        <f>INDEX(UECs!$G$2:$U$136,MATCH($B54,UECs!$B$2:$B$136,0),MATCH(S$1,UECs!$G$1:$U$1,0))*INDEX(Saturations!$G$2:$U$136,MATCH($B54,Saturations!$B$2:$B$136,0),MATCH(S$1,Saturations!$G$1:$U$1,0))*INDEX('Control Totals'!$E$2:$E$76,MATCH($C54&amp;"_"&amp;S$1,'Control Totals'!$B$2:$B$76,0))</f>
        <v>3229463.6888646828</v>
      </c>
      <c r="T54" s="68">
        <f>INDEX(UECs!$G$2:$U$136,MATCH($B54,UECs!$B$2:$B$136,0),MATCH(T$1,UECs!$G$1:$U$1,0))*INDEX(Saturations!$G$2:$U$136,MATCH($B54,Saturations!$B$2:$B$136,0),MATCH(T$1,Saturations!$G$1:$U$1,0))*INDEX('Control Totals'!$E$2:$E$76,MATCH($C54&amp;"_"&amp;T$1,'Control Totals'!$B$2:$B$76,0))</f>
        <v>301504.55441994779</v>
      </c>
      <c r="U54" s="68">
        <f>INDEX(UECs!$G$2:$U$136,MATCH($B54,UECs!$B$2:$B$136,0),MATCH(U$1,UECs!$G$1:$U$1,0))*INDEX(Saturations!$G$2:$U$136,MATCH($B54,Saturations!$B$2:$B$136,0),MATCH(U$1,Saturations!$G$1:$U$1,0))*INDEX('Control Totals'!$E$2:$E$76,MATCH($C54&amp;"_"&amp;U$1,'Control Totals'!$B$2:$B$76,0))</f>
        <v>9482329.2513188645</v>
      </c>
      <c r="V54" s="68">
        <f>INDEX(UECs!$G$2:$U$136,MATCH($B54,UECs!$B$2:$B$136,0),MATCH(V$1,UECs!$G$1:$U$1,0))*INDEX(Saturations!$G$2:$U$136,MATCH($B54,Saturations!$B$2:$B$136,0),MATCH(V$1,Saturations!$G$1:$U$1,0))*INDEX('Control Totals'!$E$2:$E$76,MATCH($C54&amp;"_"&amp;V$1,'Control Totals'!$B$2:$B$76,0))</f>
        <v>17385912.210469548</v>
      </c>
    </row>
    <row r="55" spans="1:22" ht="14.4" x14ac:dyDescent="0.3">
      <c r="A55" t="str">
        <f t="shared" si="0"/>
        <v>UTMiscellaneousMiscellaneous</v>
      </c>
      <c r="B55" s="64" t="str">
        <f t="shared" si="1"/>
        <v>UT_Miscellaneous_Electric_Miscellaneous</v>
      </c>
      <c r="C55" s="65" t="s">
        <v>29</v>
      </c>
      <c r="D55" s="65" t="s">
        <v>91</v>
      </c>
      <c r="E55" s="65" t="s">
        <v>118</v>
      </c>
      <c r="F55" s="65" t="s">
        <v>91</v>
      </c>
      <c r="G55" s="65" t="s">
        <v>6</v>
      </c>
      <c r="H55" s="68">
        <f>INDEX(UECs!$G$2:$U$136,MATCH($B55,UECs!$B$2:$B$136,0),MATCH(H$1,UECs!$G$1:$U$1,0))*INDEX(Saturations!$G$2:$U$136,MATCH($B55,Saturations!$B$2:$B$136,0),MATCH(H$1,Saturations!$G$1:$U$1,0))*INDEX('Control Totals'!$E$2:$E$76,MATCH($C55&amp;"_"&amp;H$1,'Control Totals'!$B$2:$B$76,0))</f>
        <v>12639701.836387053</v>
      </c>
      <c r="I55" s="68">
        <f>INDEX(UECs!$G$2:$U$136,MATCH($B55,UECs!$B$2:$B$136,0),MATCH(I$1,UECs!$G$1:$U$1,0))*INDEX(Saturations!$G$2:$U$136,MATCH($B55,Saturations!$B$2:$B$136,0),MATCH(I$1,Saturations!$G$1:$U$1,0))*INDEX('Control Totals'!$E$2:$E$76,MATCH($C55&amp;"_"&amp;I$1,'Control Totals'!$B$2:$B$76,0))</f>
        <v>7870485.9435801832</v>
      </c>
      <c r="J55" s="68">
        <f>INDEX(UECs!$G$2:$U$136,MATCH($B55,UECs!$B$2:$B$136,0),MATCH(J$1,UECs!$G$1:$U$1,0))*INDEX(Saturations!$G$2:$U$136,MATCH($B55,Saturations!$B$2:$B$136,0),MATCH(J$1,Saturations!$G$1:$U$1,0))*INDEX('Control Totals'!$E$2:$E$76,MATCH($C55&amp;"_"&amp;J$1,'Control Totals'!$B$2:$B$76,0))</f>
        <v>46736740.874497421</v>
      </c>
      <c r="K55" s="68">
        <f>INDEX(UECs!$G$2:$U$136,MATCH($B55,UECs!$B$2:$B$136,0),MATCH(K$1,UECs!$G$1:$U$1,0))*INDEX(Saturations!$G$2:$U$136,MATCH($B55,Saturations!$B$2:$B$136,0),MATCH(K$1,Saturations!$G$1:$U$1,0))*INDEX('Control Totals'!$E$2:$E$76,MATCH($C55&amp;"_"&amp;K$1,'Control Totals'!$B$2:$B$76,0))</f>
        <v>18637089.214302506</v>
      </c>
      <c r="L55" s="68">
        <f>INDEX(UECs!$G$2:$U$136,MATCH($B55,UECs!$B$2:$B$136,0),MATCH(L$1,UECs!$G$1:$U$1,0))*INDEX(Saturations!$G$2:$U$136,MATCH($B55,Saturations!$B$2:$B$136,0),MATCH(L$1,Saturations!$G$1:$U$1,0))*INDEX('Control Totals'!$E$2:$E$76,MATCH($C55&amp;"_"&amp;L$1,'Control Totals'!$B$2:$B$76,0))</f>
        <v>16517576.749299282</v>
      </c>
      <c r="M55" s="68">
        <f>INDEX(UECs!$G$2:$U$136,MATCH($B55,UECs!$B$2:$B$136,0),MATCH(M$1,UECs!$G$1:$U$1,0))*INDEX(Saturations!$G$2:$U$136,MATCH($B55,Saturations!$B$2:$B$136,0),MATCH(M$1,Saturations!$G$1:$U$1,0))*INDEX('Control Totals'!$E$2:$E$76,MATCH($C55&amp;"_"&amp;M$1,'Control Totals'!$B$2:$B$76,0))</f>
        <v>24463248.966636918</v>
      </c>
      <c r="N55" s="68">
        <f>INDEX(UECs!$G$2:$U$136,MATCH($B55,UECs!$B$2:$B$136,0),MATCH(N$1,UECs!$G$1:$U$1,0))*INDEX(Saturations!$G$2:$U$136,MATCH($B55,Saturations!$B$2:$B$136,0),MATCH(N$1,Saturations!$G$1:$U$1,0))*INDEX('Control Totals'!$E$2:$E$76,MATCH($C55&amp;"_"&amp;N$1,'Control Totals'!$B$2:$B$76,0))</f>
        <v>35601212.369885162</v>
      </c>
      <c r="O55" s="68">
        <f>INDEX(UECs!$G$2:$U$136,MATCH($B55,UECs!$B$2:$B$136,0),MATCH(O$1,UECs!$G$1:$U$1,0))*INDEX(Saturations!$G$2:$U$136,MATCH($B55,Saturations!$B$2:$B$136,0),MATCH(O$1,Saturations!$G$1:$U$1,0))*INDEX('Control Totals'!$E$2:$E$76,MATCH($C55&amp;"_"&amp;O$1,'Control Totals'!$B$2:$B$76,0))</f>
        <v>7009581.607449987</v>
      </c>
      <c r="P55" s="68">
        <f>INDEX(UECs!$G$2:$U$136,MATCH($B55,UECs!$B$2:$B$136,0),MATCH(P$1,UECs!$G$1:$U$1,0))*INDEX(Saturations!$G$2:$U$136,MATCH($B55,Saturations!$B$2:$B$136,0),MATCH(P$1,Saturations!$G$1:$U$1,0))*INDEX('Control Totals'!$E$2:$E$76,MATCH($C55&amp;"_"&amp;P$1,'Control Totals'!$B$2:$B$76,0))</f>
        <v>11907817.919843994</v>
      </c>
      <c r="Q55" s="68">
        <f>INDEX(UECs!$G$2:$U$136,MATCH($B55,UECs!$B$2:$B$136,0),MATCH(Q$1,UECs!$G$1:$U$1,0))*INDEX(Saturations!$G$2:$U$136,MATCH($B55,Saturations!$B$2:$B$136,0),MATCH(Q$1,Saturations!$G$1:$U$1,0))*INDEX('Control Totals'!$E$2:$E$76,MATCH($C55&amp;"_"&amp;Q$1,'Control Totals'!$B$2:$B$76,0))</f>
        <v>39617951.1470934</v>
      </c>
      <c r="R55" s="68">
        <f>INDEX(UECs!$G$2:$U$136,MATCH($B55,UECs!$B$2:$B$136,0),MATCH(R$1,UECs!$G$1:$U$1,0))*INDEX(Saturations!$G$2:$U$136,MATCH($B55,Saturations!$B$2:$B$136,0),MATCH(R$1,Saturations!$G$1:$U$1,0))*INDEX('Control Totals'!$E$2:$E$76,MATCH($C55&amp;"_"&amp;R$1,'Control Totals'!$B$2:$B$76,0))</f>
        <v>42695736.162141748</v>
      </c>
      <c r="S55" s="68">
        <f>INDEX(UECs!$G$2:$U$136,MATCH($B55,UECs!$B$2:$B$136,0),MATCH(S$1,UECs!$G$1:$U$1,0))*INDEX(Saturations!$G$2:$U$136,MATCH($B55,Saturations!$B$2:$B$136,0),MATCH(S$1,Saturations!$G$1:$U$1,0))*INDEX('Control Totals'!$E$2:$E$76,MATCH($C55&amp;"_"&amp;S$1,'Control Totals'!$B$2:$B$76,0))</f>
        <v>10639288.70831533</v>
      </c>
      <c r="T55" s="68">
        <f>INDEX(UECs!$G$2:$U$136,MATCH($B55,UECs!$B$2:$B$136,0),MATCH(T$1,UECs!$G$1:$U$1,0))*INDEX(Saturations!$G$2:$U$136,MATCH($B55,Saturations!$B$2:$B$136,0),MATCH(T$1,Saturations!$G$1:$U$1,0))*INDEX('Control Totals'!$E$2:$E$76,MATCH($C55&amp;"_"&amp;T$1,'Control Totals'!$B$2:$B$76,0))</f>
        <v>1406154.8615619955</v>
      </c>
      <c r="U55" s="68">
        <f>INDEX(UECs!$G$2:$U$136,MATCH($B55,UECs!$B$2:$B$136,0),MATCH(U$1,UECs!$G$1:$U$1,0))*INDEX(Saturations!$G$2:$U$136,MATCH($B55,Saturations!$B$2:$B$136,0),MATCH(U$1,Saturations!$G$1:$U$1,0))*INDEX('Control Totals'!$E$2:$E$76,MATCH($C55&amp;"_"&amp;U$1,'Control Totals'!$B$2:$B$76,0))</f>
        <v>19495916.037239332</v>
      </c>
      <c r="V55" s="68">
        <f>INDEX(UECs!$G$2:$U$136,MATCH($B55,UECs!$B$2:$B$136,0),MATCH(V$1,UECs!$G$1:$U$1,0))*INDEX(Saturations!$G$2:$U$136,MATCH($B55,Saturations!$B$2:$B$136,0),MATCH(V$1,Saturations!$G$1:$U$1,0))*INDEX('Control Totals'!$E$2:$E$76,MATCH($C55&amp;"_"&amp;V$1,'Control Totals'!$B$2:$B$76,0))</f>
        <v>75061333.555380523</v>
      </c>
    </row>
    <row r="56" spans="1:22" ht="14.4" x14ac:dyDescent="0.3">
      <c r="A56" t="str">
        <f t="shared" si="0"/>
        <v>IDCoolingAir-Cooled Chiller</v>
      </c>
      <c r="B56" s="64" t="str">
        <f t="shared" si="1"/>
        <v>ID_Cooling_Electric_Air-Cooled Chiller</v>
      </c>
      <c r="C56" s="65" t="s">
        <v>30</v>
      </c>
      <c r="D56" s="65" t="s">
        <v>76</v>
      </c>
      <c r="E56" s="65" t="s">
        <v>118</v>
      </c>
      <c r="F56" s="65" t="s">
        <v>77</v>
      </c>
      <c r="G56" s="65" t="s">
        <v>0</v>
      </c>
      <c r="H56" s="68">
        <f>INDEX(UECs!$G$2:$U$136,MATCH($B56,UECs!$B$2:$B$136,0),MATCH(H$1,UECs!$G$1:$U$1,0))*INDEX(Saturations!$G$2:$U$136,MATCH($B56,Saturations!$B$2:$B$136,0),MATCH(H$1,Saturations!$G$1:$U$1,0))*INDEX('Control Totals'!$E$2:$E$76,MATCH($C56&amp;"_"&amp;H$1,'Control Totals'!$B$2:$B$76,0))</f>
        <v>1233.767777510358</v>
      </c>
      <c r="I56" s="68">
        <f>INDEX(UECs!$G$2:$U$136,MATCH($B56,UECs!$B$2:$B$136,0),MATCH(I$1,UECs!$G$1:$U$1,0))*INDEX(Saturations!$G$2:$U$136,MATCH($B56,Saturations!$B$2:$B$136,0),MATCH(I$1,Saturations!$G$1:$U$1,0))*INDEX('Control Totals'!$E$2:$E$76,MATCH($C56&amp;"_"&amp;I$1,'Control Totals'!$B$2:$B$76,0))</f>
        <v>183.23061391605913</v>
      </c>
      <c r="J56" s="68">
        <f>INDEX(UECs!$G$2:$U$136,MATCH($B56,UECs!$B$2:$B$136,0),MATCH(J$1,UECs!$G$1:$U$1,0))*INDEX(Saturations!$G$2:$U$136,MATCH($B56,Saturations!$B$2:$B$136,0),MATCH(J$1,Saturations!$G$1:$U$1,0))*INDEX('Control Totals'!$E$2:$E$76,MATCH($C56&amp;"_"&amp;J$1,'Control Totals'!$B$2:$B$76,0))</f>
        <v>407269.80733561656</v>
      </c>
      <c r="K56" s="68">
        <f>INDEX(UECs!$G$2:$U$136,MATCH($B56,UECs!$B$2:$B$136,0),MATCH(K$1,UECs!$G$1:$U$1,0))*INDEX(Saturations!$G$2:$U$136,MATCH($B56,Saturations!$B$2:$B$136,0),MATCH(K$1,Saturations!$G$1:$U$1,0))*INDEX('Control Totals'!$E$2:$E$76,MATCH($C56&amp;"_"&amp;K$1,'Control Totals'!$B$2:$B$76,0))</f>
        <v>9057.6034590991785</v>
      </c>
      <c r="L56" s="68">
        <f>INDEX(UECs!$G$2:$U$136,MATCH($B56,UECs!$B$2:$B$136,0),MATCH(L$1,UECs!$G$1:$U$1,0))*INDEX(Saturations!$G$2:$U$136,MATCH($B56,Saturations!$B$2:$B$136,0),MATCH(L$1,Saturations!$G$1:$U$1,0))*INDEX('Control Totals'!$E$2:$E$76,MATCH($C56&amp;"_"&amp;L$1,'Control Totals'!$B$2:$B$76,0))</f>
        <v>2.2911748862916825</v>
      </c>
      <c r="M56" s="68">
        <f>INDEX(UECs!$G$2:$U$136,MATCH($B56,UECs!$B$2:$B$136,0),MATCH(M$1,UECs!$G$1:$U$1,0))*INDEX(Saturations!$G$2:$U$136,MATCH($B56,Saturations!$B$2:$B$136,0),MATCH(M$1,Saturations!$G$1:$U$1,0))*INDEX('Control Totals'!$E$2:$E$76,MATCH($C56&amp;"_"&amp;M$1,'Control Totals'!$B$2:$B$76,0))</f>
        <v>167.21343129415885</v>
      </c>
      <c r="N56" s="68">
        <f>INDEX(UECs!$G$2:$U$136,MATCH($B56,UECs!$B$2:$B$136,0),MATCH(N$1,UECs!$G$1:$U$1,0))*INDEX(Saturations!$G$2:$U$136,MATCH($B56,Saturations!$B$2:$B$136,0),MATCH(N$1,Saturations!$G$1:$U$1,0))*INDEX('Control Totals'!$E$2:$E$76,MATCH($C56&amp;"_"&amp;N$1,'Control Totals'!$B$2:$B$76,0))</f>
        <v>17326.916184307087</v>
      </c>
      <c r="O56" s="68">
        <f>INDEX(UECs!$G$2:$U$136,MATCH($B56,UECs!$B$2:$B$136,0),MATCH(O$1,UECs!$G$1:$U$1,0))*INDEX(Saturations!$G$2:$U$136,MATCH($B56,Saturations!$B$2:$B$136,0),MATCH(O$1,Saturations!$G$1:$U$1,0))*INDEX('Control Totals'!$E$2:$E$76,MATCH($C56&amp;"_"&amp;O$1,'Control Totals'!$B$2:$B$76,0))</f>
        <v>0</v>
      </c>
      <c r="P56" s="68">
        <f>INDEX(UECs!$G$2:$U$136,MATCH($B56,UECs!$B$2:$B$136,0),MATCH(P$1,UECs!$G$1:$U$1,0))*INDEX(Saturations!$G$2:$U$136,MATCH($B56,Saturations!$B$2:$B$136,0),MATCH(P$1,Saturations!$G$1:$U$1,0))*INDEX('Control Totals'!$E$2:$E$76,MATCH($C56&amp;"_"&amp;P$1,'Control Totals'!$B$2:$B$76,0))</f>
        <v>200.48828486812934</v>
      </c>
      <c r="Q56" s="68">
        <f>INDEX(UECs!$G$2:$U$136,MATCH($B56,UECs!$B$2:$B$136,0),MATCH(Q$1,UECs!$G$1:$U$1,0))*INDEX(Saturations!$G$2:$U$136,MATCH($B56,Saturations!$B$2:$B$136,0),MATCH(Q$1,Saturations!$G$1:$U$1,0))*INDEX('Control Totals'!$E$2:$E$76,MATCH($C56&amp;"_"&amp;Q$1,'Control Totals'!$B$2:$B$76,0))</f>
        <v>85059.099266699282</v>
      </c>
      <c r="R56" s="68">
        <f>INDEX(UECs!$G$2:$U$136,MATCH($B56,UECs!$B$2:$B$136,0),MATCH(R$1,UECs!$G$1:$U$1,0))*INDEX(Saturations!$G$2:$U$136,MATCH($B56,Saturations!$B$2:$B$136,0),MATCH(R$1,Saturations!$G$1:$U$1,0))*INDEX('Control Totals'!$E$2:$E$76,MATCH($C56&amp;"_"&amp;R$1,'Control Totals'!$B$2:$B$76,0))</f>
        <v>8657.0918637130417</v>
      </c>
      <c r="S56" s="68">
        <f>INDEX(UECs!$G$2:$U$136,MATCH($B56,UECs!$B$2:$B$136,0),MATCH(S$1,UECs!$G$1:$U$1,0))*INDEX(Saturations!$G$2:$U$136,MATCH($B56,Saturations!$B$2:$B$136,0),MATCH(S$1,Saturations!$G$1:$U$1,0))*INDEX('Control Totals'!$E$2:$E$76,MATCH($C56&amp;"_"&amp;S$1,'Control Totals'!$B$2:$B$76,0))</f>
        <v>36659.102420041745</v>
      </c>
      <c r="T56" s="68">
        <f>INDEX(UECs!$G$2:$U$136,MATCH($B56,UECs!$B$2:$B$136,0),MATCH(T$1,UECs!$G$1:$U$1,0))*INDEX(Saturations!$G$2:$U$136,MATCH($B56,Saturations!$B$2:$B$136,0),MATCH(T$1,Saturations!$G$1:$U$1,0))*INDEX('Control Totals'!$E$2:$E$76,MATCH($C56&amp;"_"&amp;T$1,'Control Totals'!$B$2:$B$76,0))</f>
        <v>148.12014980143309</v>
      </c>
      <c r="U56" s="68">
        <f>INDEX(UECs!$G$2:$U$136,MATCH($B56,UECs!$B$2:$B$136,0),MATCH(U$1,UECs!$G$1:$U$1,0))*INDEX(Saturations!$G$2:$U$136,MATCH($B56,Saturations!$B$2:$B$136,0),MATCH(U$1,Saturations!$G$1:$U$1,0))*INDEX('Control Totals'!$E$2:$E$76,MATCH($C56&amp;"_"&amp;U$1,'Control Totals'!$B$2:$B$76,0))</f>
        <v>25126.262729922331</v>
      </c>
      <c r="V56" s="68">
        <f>INDEX(UECs!$G$2:$U$136,MATCH($B56,UECs!$B$2:$B$136,0),MATCH(V$1,UECs!$G$1:$U$1,0))*INDEX(Saturations!$G$2:$U$136,MATCH($B56,Saturations!$B$2:$B$136,0),MATCH(V$1,Saturations!$G$1:$U$1,0))*INDEX('Control Totals'!$E$2:$E$76,MATCH($C56&amp;"_"&amp;V$1,'Control Totals'!$B$2:$B$76,0))</f>
        <v>106561.24740423006</v>
      </c>
    </row>
    <row r="57" spans="1:22" ht="14.4" x14ac:dyDescent="0.3">
      <c r="A57" t="str">
        <f t="shared" si="0"/>
        <v>IDCoolingWater-Cooled Chiller</v>
      </c>
      <c r="B57" s="64" t="str">
        <f t="shared" si="1"/>
        <v>ID_Cooling_Electric_Water-Cooled Chiller</v>
      </c>
      <c r="C57" s="65" t="s">
        <v>30</v>
      </c>
      <c r="D57" s="65" t="s">
        <v>76</v>
      </c>
      <c r="E57" s="65" t="s">
        <v>118</v>
      </c>
      <c r="F57" s="65" t="s">
        <v>78</v>
      </c>
      <c r="G57" s="65" t="s">
        <v>0</v>
      </c>
      <c r="H57" s="68">
        <f>INDEX(UECs!$G$2:$U$136,MATCH($B57,UECs!$B$2:$B$136,0),MATCH(H$1,UECs!$G$1:$U$1,0))*INDEX(Saturations!$G$2:$U$136,MATCH($B57,Saturations!$B$2:$B$136,0),MATCH(H$1,Saturations!$G$1:$U$1,0))*INDEX('Control Totals'!$E$2:$E$76,MATCH($C57&amp;"_"&amp;H$1,'Control Totals'!$B$2:$B$76,0))</f>
        <v>0</v>
      </c>
      <c r="I57" s="68">
        <f>INDEX(UECs!$G$2:$U$136,MATCH($B57,UECs!$B$2:$B$136,0),MATCH(I$1,UECs!$G$1:$U$1,0))*INDEX(Saturations!$G$2:$U$136,MATCH($B57,Saturations!$B$2:$B$136,0),MATCH(I$1,Saturations!$G$1:$U$1,0))*INDEX('Control Totals'!$E$2:$E$76,MATCH($C57&amp;"_"&amp;I$1,'Control Totals'!$B$2:$B$76,0))</f>
        <v>0</v>
      </c>
      <c r="J57" s="68">
        <f>INDEX(UECs!$G$2:$U$136,MATCH($B57,UECs!$B$2:$B$136,0),MATCH(J$1,UECs!$G$1:$U$1,0))*INDEX(Saturations!$G$2:$U$136,MATCH($B57,Saturations!$B$2:$B$136,0),MATCH(J$1,Saturations!$G$1:$U$1,0))*INDEX('Control Totals'!$E$2:$E$76,MATCH($C57&amp;"_"&amp;J$1,'Control Totals'!$B$2:$B$76,0))</f>
        <v>427835.68762076291</v>
      </c>
      <c r="K57" s="68">
        <f>INDEX(UECs!$G$2:$U$136,MATCH($B57,UECs!$B$2:$B$136,0),MATCH(K$1,UECs!$G$1:$U$1,0))*INDEX(Saturations!$G$2:$U$136,MATCH($B57,Saturations!$B$2:$B$136,0),MATCH(K$1,Saturations!$G$1:$U$1,0))*INDEX('Control Totals'!$E$2:$E$76,MATCH($C57&amp;"_"&amp;K$1,'Control Totals'!$B$2:$B$76,0))</f>
        <v>9514.9847455461168</v>
      </c>
      <c r="L57" s="68">
        <f>INDEX(UECs!$G$2:$U$136,MATCH($B57,UECs!$B$2:$B$136,0),MATCH(L$1,UECs!$G$1:$U$1,0))*INDEX(Saturations!$G$2:$U$136,MATCH($B57,Saturations!$B$2:$B$136,0),MATCH(L$1,Saturations!$G$1:$U$1,0))*INDEX('Control Totals'!$E$2:$E$76,MATCH($C57&amp;"_"&amp;L$1,'Control Totals'!$B$2:$B$76,0))</f>
        <v>0</v>
      </c>
      <c r="M57" s="68">
        <f>INDEX(UECs!$G$2:$U$136,MATCH($B57,UECs!$B$2:$B$136,0),MATCH(M$1,UECs!$G$1:$U$1,0))*INDEX(Saturations!$G$2:$U$136,MATCH($B57,Saturations!$B$2:$B$136,0),MATCH(M$1,Saturations!$G$1:$U$1,0))*INDEX('Control Totals'!$E$2:$E$76,MATCH($C57&amp;"_"&amp;M$1,'Control Totals'!$B$2:$B$76,0))</f>
        <v>0</v>
      </c>
      <c r="N57" s="68">
        <f>INDEX(UECs!$G$2:$U$136,MATCH($B57,UECs!$B$2:$B$136,0),MATCH(N$1,UECs!$G$1:$U$1,0))*INDEX(Saturations!$G$2:$U$136,MATCH($B57,Saturations!$B$2:$B$136,0),MATCH(N$1,Saturations!$G$1:$U$1,0))*INDEX('Control Totals'!$E$2:$E$76,MATCH($C57&amp;"_"&amp;N$1,'Control Totals'!$B$2:$B$76,0))</f>
        <v>18201.872484869717</v>
      </c>
      <c r="O57" s="68">
        <f>INDEX(UECs!$G$2:$U$136,MATCH($B57,UECs!$B$2:$B$136,0),MATCH(O$1,UECs!$G$1:$U$1,0))*INDEX(Saturations!$G$2:$U$136,MATCH($B57,Saturations!$B$2:$B$136,0),MATCH(O$1,Saturations!$G$1:$U$1,0))*INDEX('Control Totals'!$E$2:$E$76,MATCH($C57&amp;"_"&amp;O$1,'Control Totals'!$B$2:$B$76,0))</f>
        <v>0</v>
      </c>
      <c r="P57" s="68">
        <f>INDEX(UECs!$G$2:$U$136,MATCH($B57,UECs!$B$2:$B$136,0),MATCH(P$1,UECs!$G$1:$U$1,0))*INDEX(Saturations!$G$2:$U$136,MATCH($B57,Saturations!$B$2:$B$136,0),MATCH(P$1,Saturations!$G$1:$U$1,0))*INDEX('Control Totals'!$E$2:$E$76,MATCH($C57&amp;"_"&amp;P$1,'Control Totals'!$B$2:$B$76,0))</f>
        <v>0</v>
      </c>
      <c r="Q57" s="68">
        <f>INDEX(UECs!$G$2:$U$136,MATCH($B57,UECs!$B$2:$B$136,0),MATCH(Q$1,UECs!$G$1:$U$1,0))*INDEX(Saturations!$G$2:$U$136,MATCH($B57,Saturations!$B$2:$B$136,0),MATCH(Q$1,Saturations!$G$1:$U$1,0))*INDEX('Control Totals'!$E$2:$E$76,MATCH($C57&amp;"_"&amp;Q$1,'Control Totals'!$B$2:$B$76,0))</f>
        <v>89354.323762041691</v>
      </c>
      <c r="R57" s="68">
        <f>INDEX(UECs!$G$2:$U$136,MATCH($B57,UECs!$B$2:$B$136,0),MATCH(R$1,UECs!$G$1:$U$1,0))*INDEX(Saturations!$G$2:$U$136,MATCH($B57,Saturations!$B$2:$B$136,0),MATCH(R$1,Saturations!$G$1:$U$1,0))*INDEX('Control Totals'!$E$2:$E$76,MATCH($C57&amp;"_"&amp;R$1,'Control Totals'!$B$2:$B$76,0))</f>
        <v>9094.2485389190679</v>
      </c>
      <c r="S57" s="68">
        <f>INDEX(UECs!$G$2:$U$136,MATCH($B57,UECs!$B$2:$B$136,0),MATCH(S$1,UECs!$G$1:$U$1,0))*INDEX(Saturations!$G$2:$U$136,MATCH($B57,Saturations!$B$2:$B$136,0),MATCH(S$1,Saturations!$G$1:$U$1,0))*INDEX('Control Totals'!$E$2:$E$76,MATCH($C57&amp;"_"&amp;S$1,'Control Totals'!$B$2:$B$76,0))</f>
        <v>38510.275028843083</v>
      </c>
      <c r="T57" s="68">
        <f>INDEX(UECs!$G$2:$U$136,MATCH($B57,UECs!$B$2:$B$136,0),MATCH(T$1,UECs!$G$1:$U$1,0))*INDEX(Saturations!$G$2:$U$136,MATCH($B57,Saturations!$B$2:$B$136,0),MATCH(T$1,Saturations!$G$1:$U$1,0))*INDEX('Control Totals'!$E$2:$E$76,MATCH($C57&amp;"_"&amp;T$1,'Control Totals'!$B$2:$B$76,0))</f>
        <v>0</v>
      </c>
      <c r="U57" s="68">
        <f>INDEX(UECs!$G$2:$U$136,MATCH($B57,UECs!$B$2:$B$136,0),MATCH(U$1,UECs!$G$1:$U$1,0))*INDEX(Saturations!$G$2:$U$136,MATCH($B57,Saturations!$B$2:$B$136,0),MATCH(U$1,Saturations!$G$1:$U$1,0))*INDEX('Control Totals'!$E$2:$E$76,MATCH($C57&amp;"_"&amp;U$1,'Control Totals'!$B$2:$B$76,0))</f>
        <v>26395.062189173404</v>
      </c>
      <c r="V57" s="68">
        <f>INDEX(UECs!$G$2:$U$136,MATCH($B57,UECs!$B$2:$B$136,0),MATCH(V$1,UECs!$G$1:$U$1,0))*INDEX(Saturations!$G$2:$U$136,MATCH($B57,Saturations!$B$2:$B$136,0),MATCH(V$1,Saturations!$G$1:$U$1,0))*INDEX('Control Totals'!$E$2:$E$76,MATCH($C57&amp;"_"&amp;V$1,'Control Totals'!$B$2:$B$76,0))</f>
        <v>111942.26465048346</v>
      </c>
    </row>
    <row r="58" spans="1:22" ht="14.4" x14ac:dyDescent="0.3">
      <c r="A58" t="str">
        <f t="shared" si="0"/>
        <v>IDCoolingRTU</v>
      </c>
      <c r="B58" s="64" t="str">
        <f t="shared" si="1"/>
        <v>ID_Cooling_Electric_RTU</v>
      </c>
      <c r="C58" s="65" t="s">
        <v>30</v>
      </c>
      <c r="D58" s="65" t="s">
        <v>76</v>
      </c>
      <c r="E58" s="65" t="s">
        <v>118</v>
      </c>
      <c r="F58" s="65" t="s">
        <v>79</v>
      </c>
      <c r="G58" s="65" t="s">
        <v>0</v>
      </c>
      <c r="H58" s="68">
        <f>INDEX(UECs!$G$2:$U$136,MATCH($B58,UECs!$B$2:$B$136,0),MATCH(H$1,UECs!$G$1:$U$1,0))*INDEX(Saturations!$G$2:$U$136,MATCH($B58,Saturations!$B$2:$B$136,0),MATCH(H$1,Saturations!$G$1:$U$1,0))*INDEX('Control Totals'!$E$2:$E$76,MATCH($C58&amp;"_"&amp;H$1,'Control Totals'!$B$2:$B$76,0))</f>
        <v>1334529.9860383607</v>
      </c>
      <c r="I58" s="68">
        <f>INDEX(UECs!$G$2:$U$136,MATCH($B58,UECs!$B$2:$B$136,0),MATCH(I$1,UECs!$G$1:$U$1,0))*INDEX(Saturations!$G$2:$U$136,MATCH($B58,Saturations!$B$2:$B$136,0),MATCH(I$1,Saturations!$G$1:$U$1,0))*INDEX('Control Totals'!$E$2:$E$76,MATCH($C58&amp;"_"&amp;I$1,'Control Totals'!$B$2:$B$76,0))</f>
        <v>198195.11668932834</v>
      </c>
      <c r="J58" s="68">
        <f>INDEX(UECs!$G$2:$U$136,MATCH($B58,UECs!$B$2:$B$136,0),MATCH(J$1,UECs!$G$1:$U$1,0))*INDEX(Saturations!$G$2:$U$136,MATCH($B58,Saturations!$B$2:$B$136,0),MATCH(J$1,Saturations!$G$1:$U$1,0))*INDEX('Control Totals'!$E$2:$E$76,MATCH($C58&amp;"_"&amp;J$1,'Control Totals'!$B$2:$B$76,0))</f>
        <v>2776705.5498114503</v>
      </c>
      <c r="K58" s="68">
        <f>INDEX(UECs!$G$2:$U$136,MATCH($B58,UECs!$B$2:$B$136,0),MATCH(K$1,UECs!$G$1:$U$1,0))*INDEX(Saturations!$G$2:$U$136,MATCH($B58,Saturations!$B$2:$B$136,0),MATCH(K$1,Saturations!$G$1:$U$1,0))*INDEX('Control Totals'!$E$2:$E$76,MATCH($C58&amp;"_"&amp;K$1,'Control Totals'!$B$2:$B$76,0))</f>
        <v>61753.406071043719</v>
      </c>
      <c r="L58" s="68">
        <f>INDEX(UECs!$G$2:$U$136,MATCH($B58,UECs!$B$2:$B$136,0),MATCH(L$1,UECs!$G$1:$U$1,0))*INDEX(Saturations!$G$2:$U$136,MATCH($B58,Saturations!$B$2:$B$136,0),MATCH(L$1,Saturations!$G$1:$U$1,0))*INDEX('Control Totals'!$E$2:$E$76,MATCH($C58&amp;"_"&amp;L$1,'Control Totals'!$B$2:$B$76,0))</f>
        <v>2478.2958711925116</v>
      </c>
      <c r="M58" s="68">
        <f>INDEX(UECs!$G$2:$U$136,MATCH($B58,UECs!$B$2:$B$136,0),MATCH(M$1,UECs!$G$1:$U$1,0))*INDEX(Saturations!$G$2:$U$136,MATCH($B58,Saturations!$B$2:$B$136,0),MATCH(M$1,Saturations!$G$1:$U$1,0))*INDEX('Control Totals'!$E$2:$E$76,MATCH($C58&amp;"_"&amp;M$1,'Control Totals'!$B$2:$B$76,0))</f>
        <v>180869.80564585773</v>
      </c>
      <c r="N58" s="68">
        <f>INDEX(UECs!$G$2:$U$136,MATCH($B58,UECs!$B$2:$B$136,0),MATCH(N$1,UECs!$G$1:$U$1,0))*INDEX(Saturations!$G$2:$U$136,MATCH($B58,Saturations!$B$2:$B$136,0),MATCH(N$1,Saturations!$G$1:$U$1,0))*INDEX('Control Totals'!$E$2:$E$76,MATCH($C58&amp;"_"&amp;N$1,'Control Totals'!$B$2:$B$76,0))</f>
        <v>118132.36204479095</v>
      </c>
      <c r="O58" s="68">
        <f>INDEX(UECs!$G$2:$U$136,MATCH($B58,UECs!$B$2:$B$136,0),MATCH(O$1,UECs!$G$1:$U$1,0))*INDEX(Saturations!$G$2:$U$136,MATCH($B58,Saturations!$B$2:$B$136,0),MATCH(O$1,Saturations!$G$1:$U$1,0))*INDEX('Control Totals'!$E$2:$E$76,MATCH($C58&amp;"_"&amp;O$1,'Control Totals'!$B$2:$B$76,0))</f>
        <v>0</v>
      </c>
      <c r="P58" s="68">
        <f>INDEX(UECs!$G$2:$U$136,MATCH($B58,UECs!$B$2:$B$136,0),MATCH(P$1,UECs!$G$1:$U$1,0))*INDEX(Saturations!$G$2:$U$136,MATCH($B58,Saturations!$B$2:$B$136,0),MATCH(P$1,Saturations!$G$1:$U$1,0))*INDEX('Control Totals'!$E$2:$E$76,MATCH($C58&amp;"_"&amp;P$1,'Control Totals'!$B$2:$B$76,0))</f>
        <v>216862.22714117955</v>
      </c>
      <c r="Q58" s="68">
        <f>INDEX(UECs!$G$2:$U$136,MATCH($B58,UECs!$B$2:$B$136,0),MATCH(Q$1,UECs!$G$1:$U$1,0))*INDEX(Saturations!$G$2:$U$136,MATCH($B58,Saturations!$B$2:$B$136,0),MATCH(Q$1,Saturations!$G$1:$U$1,0))*INDEX('Control Totals'!$E$2:$E$76,MATCH($C58&amp;"_"&amp;Q$1,'Control Totals'!$B$2:$B$76,0))</f>
        <v>579920.40839201247</v>
      </c>
      <c r="R58" s="68">
        <f>INDEX(UECs!$G$2:$U$136,MATCH($B58,UECs!$B$2:$B$136,0),MATCH(R$1,UECs!$G$1:$U$1,0))*INDEX(Saturations!$G$2:$U$136,MATCH($B58,Saturations!$B$2:$B$136,0),MATCH(R$1,Saturations!$G$1:$U$1,0))*INDEX('Control Totals'!$E$2:$E$76,MATCH($C58&amp;"_"&amp;R$1,'Control Totals'!$B$2:$B$76,0))</f>
        <v>59022.777014723637</v>
      </c>
      <c r="S58" s="68">
        <f>INDEX(UECs!$G$2:$U$136,MATCH($B58,UECs!$B$2:$B$136,0),MATCH(S$1,UECs!$G$1:$U$1,0))*INDEX(Saturations!$G$2:$U$136,MATCH($B58,Saturations!$B$2:$B$136,0),MATCH(S$1,Saturations!$G$1:$U$1,0))*INDEX('Control Totals'!$E$2:$E$76,MATCH($C58&amp;"_"&amp;S$1,'Control Totals'!$B$2:$B$76,0))</f>
        <v>249936.35989557527</v>
      </c>
      <c r="T58" s="68">
        <f>INDEX(UECs!$G$2:$U$136,MATCH($B58,UECs!$B$2:$B$136,0),MATCH(T$1,UECs!$G$1:$U$1,0))*INDEX(Saturations!$G$2:$U$136,MATCH($B58,Saturations!$B$2:$B$136,0),MATCH(T$1,Saturations!$G$1:$U$1,0))*INDEX('Control Totals'!$E$2:$E$76,MATCH($C58&amp;"_"&amp;T$1,'Control Totals'!$B$2:$B$76,0))</f>
        <v>160217.16975409252</v>
      </c>
      <c r="U58" s="68">
        <f>INDEX(UECs!$G$2:$U$136,MATCH($B58,UECs!$B$2:$B$136,0),MATCH(U$1,UECs!$G$1:$U$1,0))*INDEX(Saturations!$G$2:$U$136,MATCH($B58,Saturations!$B$2:$B$136,0),MATCH(U$1,Saturations!$G$1:$U$1,0))*INDEX('Control Totals'!$E$2:$E$76,MATCH($C58&amp;"_"&amp;U$1,'Control Totals'!$B$2:$B$76,0))</f>
        <v>171307.15783874056</v>
      </c>
      <c r="V58" s="68">
        <f>INDEX(UECs!$G$2:$U$136,MATCH($B58,UECs!$B$2:$B$136,0),MATCH(V$1,UECs!$G$1:$U$1,0))*INDEX(Saturations!$G$2:$U$136,MATCH($B58,Saturations!$B$2:$B$136,0),MATCH(V$1,Saturations!$G$1:$U$1,0))*INDEX('Control Totals'!$E$2:$E$76,MATCH($C58&amp;"_"&amp;V$1,'Control Totals'!$B$2:$B$76,0))</f>
        <v>726518.88682316383</v>
      </c>
    </row>
    <row r="59" spans="1:22" ht="14.4" x14ac:dyDescent="0.3">
      <c r="A59" t="str">
        <f t="shared" si="0"/>
        <v>IDCoolingAir-Source Heat Pump</v>
      </c>
      <c r="B59" s="64" t="str">
        <f t="shared" si="1"/>
        <v>ID_Cooling_Electric_Air-Source Heat Pump</v>
      </c>
      <c r="C59" s="65" t="s">
        <v>30</v>
      </c>
      <c r="D59" s="65" t="s">
        <v>76</v>
      </c>
      <c r="E59" s="65" t="s">
        <v>118</v>
      </c>
      <c r="F59" s="65" t="s">
        <v>80</v>
      </c>
      <c r="G59" s="65" t="s">
        <v>0</v>
      </c>
      <c r="H59" s="68">
        <f>INDEX(UECs!$G$2:$U$136,MATCH($B59,UECs!$B$2:$B$136,0),MATCH(H$1,UECs!$G$1:$U$1,0))*INDEX(Saturations!$G$2:$U$136,MATCH($B59,Saturations!$B$2:$B$136,0),MATCH(H$1,Saturations!$G$1:$U$1,0))*INDEX('Control Totals'!$E$2:$E$76,MATCH($C59&amp;"_"&amp;H$1,'Control Totals'!$B$2:$B$76,0))</f>
        <v>154933.40984936582</v>
      </c>
      <c r="I59" s="68">
        <f>INDEX(UECs!$G$2:$U$136,MATCH($B59,UECs!$B$2:$B$136,0),MATCH(I$1,UECs!$G$1:$U$1,0))*INDEX(Saturations!$G$2:$U$136,MATCH($B59,Saturations!$B$2:$B$136,0),MATCH(I$1,Saturations!$G$1:$U$1,0))*INDEX('Control Totals'!$E$2:$E$76,MATCH($C59&amp;"_"&amp;I$1,'Control Totals'!$B$2:$B$76,0))</f>
        <v>23009.633028424076</v>
      </c>
      <c r="J59" s="68">
        <f>INDEX(UECs!$G$2:$U$136,MATCH($B59,UECs!$B$2:$B$136,0),MATCH(J$1,UECs!$G$1:$U$1,0))*INDEX(Saturations!$G$2:$U$136,MATCH($B59,Saturations!$B$2:$B$136,0),MATCH(J$1,Saturations!$G$1:$U$1,0))*INDEX('Control Totals'!$E$2:$E$76,MATCH($C59&amp;"_"&amp;J$1,'Control Totals'!$B$2:$B$76,0))</f>
        <v>418929.02041914297</v>
      </c>
      <c r="K59" s="68">
        <f>INDEX(UECs!$G$2:$U$136,MATCH($B59,UECs!$B$2:$B$136,0),MATCH(K$1,UECs!$G$1:$U$1,0))*INDEX(Saturations!$G$2:$U$136,MATCH($B59,Saturations!$B$2:$B$136,0),MATCH(K$1,Saturations!$G$1:$U$1,0))*INDEX('Control Totals'!$E$2:$E$76,MATCH($C59&amp;"_"&amp;K$1,'Control Totals'!$B$2:$B$76,0))</f>
        <v>9316.9021521365867</v>
      </c>
      <c r="L59" s="68">
        <f>INDEX(UECs!$G$2:$U$136,MATCH($B59,UECs!$B$2:$B$136,0),MATCH(L$1,UECs!$G$1:$U$1,0))*INDEX(Saturations!$G$2:$U$136,MATCH($B59,Saturations!$B$2:$B$136,0),MATCH(L$1,Saturations!$G$1:$U$1,0))*INDEX('Control Totals'!$E$2:$E$76,MATCH($C59&amp;"_"&amp;L$1,'Control Totals'!$B$2:$B$76,0))</f>
        <v>287.71989685994464</v>
      </c>
      <c r="M59" s="68">
        <f>INDEX(UECs!$G$2:$U$136,MATCH($B59,UECs!$B$2:$B$136,0),MATCH(M$1,UECs!$G$1:$U$1,0))*INDEX(Saturations!$G$2:$U$136,MATCH($B59,Saturations!$B$2:$B$136,0),MATCH(M$1,Saturations!$G$1:$U$1,0))*INDEX('Control Totals'!$E$2:$E$76,MATCH($C59&amp;"_"&amp;M$1,'Control Totals'!$B$2:$B$76,0))</f>
        <v>20998.236098607456</v>
      </c>
      <c r="N59" s="68">
        <f>INDEX(UECs!$G$2:$U$136,MATCH($B59,UECs!$B$2:$B$136,0),MATCH(N$1,UECs!$G$1:$U$1,0))*INDEX(Saturations!$G$2:$U$136,MATCH($B59,Saturations!$B$2:$B$136,0),MATCH(N$1,Saturations!$G$1:$U$1,0))*INDEX('Control Totals'!$E$2:$E$76,MATCH($C59&amp;"_"&amp;N$1,'Control Totals'!$B$2:$B$76,0))</f>
        <v>17822.946590280106</v>
      </c>
      <c r="O59" s="68">
        <f>INDEX(UECs!$G$2:$U$136,MATCH($B59,UECs!$B$2:$B$136,0),MATCH(O$1,UECs!$G$1:$U$1,0))*INDEX(Saturations!$G$2:$U$136,MATCH($B59,Saturations!$B$2:$B$136,0),MATCH(O$1,Saturations!$G$1:$U$1,0))*INDEX('Control Totals'!$E$2:$E$76,MATCH($C59&amp;"_"&amp;O$1,'Control Totals'!$B$2:$B$76,0))</f>
        <v>0</v>
      </c>
      <c r="P59" s="68">
        <f>INDEX(UECs!$G$2:$U$136,MATCH($B59,UECs!$B$2:$B$136,0),MATCH(P$1,UECs!$G$1:$U$1,0))*INDEX(Saturations!$G$2:$U$136,MATCH($B59,Saturations!$B$2:$B$136,0),MATCH(P$1,Saturations!$G$1:$U$1,0))*INDEX('Control Totals'!$E$2:$E$76,MATCH($C59&amp;"_"&amp;P$1,'Control Totals'!$B$2:$B$76,0))</f>
        <v>25176.807317947241</v>
      </c>
      <c r="Q59" s="68">
        <f>INDEX(UECs!$G$2:$U$136,MATCH($B59,UECs!$B$2:$B$136,0),MATCH(Q$1,UECs!$G$1:$U$1,0))*INDEX(Saturations!$G$2:$U$136,MATCH($B59,Saturations!$B$2:$B$136,0),MATCH(Q$1,Saturations!$G$1:$U$1,0))*INDEX('Control Totals'!$E$2:$E$76,MATCH($C59&amp;"_"&amp;Q$1,'Control Totals'!$B$2:$B$76,0))</f>
        <v>87494.148821516967</v>
      </c>
      <c r="R59" s="68">
        <f>INDEX(UECs!$G$2:$U$136,MATCH($B59,UECs!$B$2:$B$136,0),MATCH(R$1,UECs!$G$1:$U$1,0))*INDEX(Saturations!$G$2:$U$136,MATCH($B59,Saturations!$B$2:$B$136,0),MATCH(R$1,Saturations!$G$1:$U$1,0))*INDEX('Control Totals'!$E$2:$E$76,MATCH($C59&amp;"_"&amp;R$1,'Control Totals'!$B$2:$B$76,0))</f>
        <v>8904.9248159837116</v>
      </c>
      <c r="S59" s="68">
        <f>INDEX(UECs!$G$2:$U$136,MATCH($B59,UECs!$B$2:$B$136,0),MATCH(S$1,UECs!$G$1:$U$1,0))*INDEX(Saturations!$G$2:$U$136,MATCH($B59,Saturations!$B$2:$B$136,0),MATCH(S$1,Saturations!$G$1:$U$1,0))*INDEX('Control Totals'!$E$2:$E$76,MATCH($C59&amp;"_"&amp;S$1,'Control Totals'!$B$2:$B$76,0))</f>
        <v>37708.5695763779</v>
      </c>
      <c r="T59" s="68">
        <f>INDEX(UECs!$G$2:$U$136,MATCH($B59,UECs!$B$2:$B$136,0),MATCH(T$1,UECs!$G$1:$U$1,0))*INDEX(Saturations!$G$2:$U$136,MATCH($B59,Saturations!$B$2:$B$136,0),MATCH(T$1,Saturations!$G$1:$U$1,0))*INDEX('Control Totals'!$E$2:$E$76,MATCH($C59&amp;"_"&amp;T$1,'Control Totals'!$B$2:$B$76,0))</f>
        <v>18600.550520490659</v>
      </c>
      <c r="U59" s="68">
        <f>INDEX(UECs!$G$2:$U$136,MATCH($B59,UECs!$B$2:$B$136,0),MATCH(U$1,UECs!$G$1:$U$1,0))*INDEX(Saturations!$G$2:$U$136,MATCH($B59,Saturations!$B$2:$B$136,0),MATCH(U$1,Saturations!$G$1:$U$1,0))*INDEX('Control Totals'!$E$2:$E$76,MATCH($C59&amp;"_"&amp;U$1,'Control Totals'!$B$2:$B$76,0))</f>
        <v>25845.570780468341</v>
      </c>
      <c r="V59" s="68">
        <f>INDEX(UECs!$G$2:$U$136,MATCH($B59,UECs!$B$2:$B$136,0),MATCH(V$1,UECs!$G$1:$U$1,0))*INDEX(Saturations!$G$2:$U$136,MATCH($B59,Saturations!$B$2:$B$136,0),MATCH(V$1,Saturations!$G$1:$U$1,0))*INDEX('Control Totals'!$E$2:$E$76,MATCH($C59&amp;"_"&amp;V$1,'Control Totals'!$B$2:$B$76,0))</f>
        <v>109611.85480884045</v>
      </c>
    </row>
    <row r="60" spans="1:22" ht="14.4" x14ac:dyDescent="0.3">
      <c r="A60" t="str">
        <f t="shared" si="0"/>
        <v>IDCoolingGeothermal Heat Pump</v>
      </c>
      <c r="B60" s="64" t="str">
        <f t="shared" si="1"/>
        <v>ID_Cooling_Electric_Geothermal Heat Pump</v>
      </c>
      <c r="C60" s="65" t="s">
        <v>30</v>
      </c>
      <c r="D60" s="65" t="s">
        <v>76</v>
      </c>
      <c r="E60" s="65" t="s">
        <v>118</v>
      </c>
      <c r="F60" s="65" t="s">
        <v>81</v>
      </c>
      <c r="G60" s="65" t="s">
        <v>0</v>
      </c>
      <c r="H60" s="68">
        <f>INDEX(UECs!$G$2:$U$136,MATCH($B60,UECs!$B$2:$B$136,0),MATCH(H$1,UECs!$G$1:$U$1,0))*INDEX(Saturations!$G$2:$U$136,MATCH($B60,Saturations!$B$2:$B$136,0),MATCH(H$1,Saturations!$G$1:$U$1,0))*INDEX('Control Totals'!$E$2:$E$76,MATCH($C60&amp;"_"&amp;H$1,'Control Totals'!$B$2:$B$76,0))</f>
        <v>0</v>
      </c>
      <c r="I60" s="68">
        <f>INDEX(UECs!$G$2:$U$136,MATCH($B60,UECs!$B$2:$B$136,0),MATCH(I$1,UECs!$G$1:$U$1,0))*INDEX(Saturations!$G$2:$U$136,MATCH($B60,Saturations!$B$2:$B$136,0),MATCH(I$1,Saturations!$G$1:$U$1,0))*INDEX('Control Totals'!$E$2:$E$76,MATCH($C60&amp;"_"&amp;I$1,'Control Totals'!$B$2:$B$76,0))</f>
        <v>0</v>
      </c>
      <c r="J60" s="68">
        <f>INDEX(UECs!$G$2:$U$136,MATCH($B60,UECs!$B$2:$B$136,0),MATCH(J$1,UECs!$G$1:$U$1,0))*INDEX(Saturations!$G$2:$U$136,MATCH($B60,Saturations!$B$2:$B$136,0),MATCH(J$1,Saturations!$G$1:$U$1,0))*INDEX('Control Totals'!$E$2:$E$76,MATCH($C60&amp;"_"&amp;J$1,'Control Totals'!$B$2:$B$76,0))</f>
        <v>0</v>
      </c>
      <c r="K60" s="68">
        <f>INDEX(UECs!$G$2:$U$136,MATCH($B60,UECs!$B$2:$B$136,0),MATCH(K$1,UECs!$G$1:$U$1,0))*INDEX(Saturations!$G$2:$U$136,MATCH($B60,Saturations!$B$2:$B$136,0),MATCH(K$1,Saturations!$G$1:$U$1,0))*INDEX('Control Totals'!$E$2:$E$76,MATCH($C60&amp;"_"&amp;K$1,'Control Totals'!$B$2:$B$76,0))</f>
        <v>0</v>
      </c>
      <c r="L60" s="68">
        <f>INDEX(UECs!$G$2:$U$136,MATCH($B60,UECs!$B$2:$B$136,0),MATCH(L$1,UECs!$G$1:$U$1,0))*INDEX(Saturations!$G$2:$U$136,MATCH($B60,Saturations!$B$2:$B$136,0),MATCH(L$1,Saturations!$G$1:$U$1,0))*INDEX('Control Totals'!$E$2:$E$76,MATCH($C60&amp;"_"&amp;L$1,'Control Totals'!$B$2:$B$76,0))</f>
        <v>0</v>
      </c>
      <c r="M60" s="68">
        <f>INDEX(UECs!$G$2:$U$136,MATCH($B60,UECs!$B$2:$B$136,0),MATCH(M$1,UECs!$G$1:$U$1,0))*INDEX(Saturations!$G$2:$U$136,MATCH($B60,Saturations!$B$2:$B$136,0),MATCH(M$1,Saturations!$G$1:$U$1,0))*INDEX('Control Totals'!$E$2:$E$76,MATCH($C60&amp;"_"&amp;M$1,'Control Totals'!$B$2:$B$76,0))</f>
        <v>0</v>
      </c>
      <c r="N60" s="68">
        <f>INDEX(UECs!$G$2:$U$136,MATCH($B60,UECs!$B$2:$B$136,0),MATCH(N$1,UECs!$G$1:$U$1,0))*INDEX(Saturations!$G$2:$U$136,MATCH($B60,Saturations!$B$2:$B$136,0),MATCH(N$1,Saturations!$G$1:$U$1,0))*INDEX('Control Totals'!$E$2:$E$76,MATCH($C60&amp;"_"&amp;N$1,'Control Totals'!$B$2:$B$76,0))</f>
        <v>0</v>
      </c>
      <c r="O60" s="68">
        <f>INDEX(UECs!$G$2:$U$136,MATCH($B60,UECs!$B$2:$B$136,0),MATCH(O$1,UECs!$G$1:$U$1,0))*INDEX(Saturations!$G$2:$U$136,MATCH($B60,Saturations!$B$2:$B$136,0),MATCH(O$1,Saturations!$G$1:$U$1,0))*INDEX('Control Totals'!$E$2:$E$76,MATCH($C60&amp;"_"&amp;O$1,'Control Totals'!$B$2:$B$76,0))</f>
        <v>0</v>
      </c>
      <c r="P60" s="68">
        <f>INDEX(UECs!$G$2:$U$136,MATCH($B60,UECs!$B$2:$B$136,0),MATCH(P$1,UECs!$G$1:$U$1,0))*INDEX(Saturations!$G$2:$U$136,MATCH($B60,Saturations!$B$2:$B$136,0),MATCH(P$1,Saturations!$G$1:$U$1,0))*INDEX('Control Totals'!$E$2:$E$76,MATCH($C60&amp;"_"&amp;P$1,'Control Totals'!$B$2:$B$76,0))</f>
        <v>0</v>
      </c>
      <c r="Q60" s="68">
        <f>INDEX(UECs!$G$2:$U$136,MATCH($B60,UECs!$B$2:$B$136,0),MATCH(Q$1,UECs!$G$1:$U$1,0))*INDEX(Saturations!$G$2:$U$136,MATCH($B60,Saturations!$B$2:$B$136,0),MATCH(Q$1,Saturations!$G$1:$U$1,0))*INDEX('Control Totals'!$E$2:$E$76,MATCH($C60&amp;"_"&amp;Q$1,'Control Totals'!$B$2:$B$76,0))</f>
        <v>0</v>
      </c>
      <c r="R60" s="68">
        <f>INDEX(UECs!$G$2:$U$136,MATCH($B60,UECs!$B$2:$B$136,0),MATCH(R$1,UECs!$G$1:$U$1,0))*INDEX(Saturations!$G$2:$U$136,MATCH($B60,Saturations!$B$2:$B$136,0),MATCH(R$1,Saturations!$G$1:$U$1,0))*INDEX('Control Totals'!$E$2:$E$76,MATCH($C60&amp;"_"&amp;R$1,'Control Totals'!$B$2:$B$76,0))</f>
        <v>0</v>
      </c>
      <c r="S60" s="68">
        <f>INDEX(UECs!$G$2:$U$136,MATCH($B60,UECs!$B$2:$B$136,0),MATCH(S$1,UECs!$G$1:$U$1,0))*INDEX(Saturations!$G$2:$U$136,MATCH($B60,Saturations!$B$2:$B$136,0),MATCH(S$1,Saturations!$G$1:$U$1,0))*INDEX('Control Totals'!$E$2:$E$76,MATCH($C60&amp;"_"&amp;S$1,'Control Totals'!$B$2:$B$76,0))</f>
        <v>0</v>
      </c>
      <c r="T60" s="68">
        <f>INDEX(UECs!$G$2:$U$136,MATCH($B60,UECs!$B$2:$B$136,0),MATCH(T$1,UECs!$G$1:$U$1,0))*INDEX(Saturations!$G$2:$U$136,MATCH($B60,Saturations!$B$2:$B$136,0),MATCH(T$1,Saturations!$G$1:$U$1,0))*INDEX('Control Totals'!$E$2:$E$76,MATCH($C60&amp;"_"&amp;T$1,'Control Totals'!$B$2:$B$76,0))</f>
        <v>0</v>
      </c>
      <c r="U60" s="68">
        <f>INDEX(UECs!$G$2:$U$136,MATCH($B60,UECs!$B$2:$B$136,0),MATCH(U$1,UECs!$G$1:$U$1,0))*INDEX(Saturations!$G$2:$U$136,MATCH($B60,Saturations!$B$2:$B$136,0),MATCH(U$1,Saturations!$G$1:$U$1,0))*INDEX('Control Totals'!$E$2:$E$76,MATCH($C60&amp;"_"&amp;U$1,'Control Totals'!$B$2:$B$76,0))</f>
        <v>0</v>
      </c>
      <c r="V60" s="68">
        <f>INDEX(UECs!$G$2:$U$136,MATCH($B60,UECs!$B$2:$B$136,0),MATCH(V$1,UECs!$G$1:$U$1,0))*INDEX(Saturations!$G$2:$U$136,MATCH($B60,Saturations!$B$2:$B$136,0),MATCH(V$1,Saturations!$G$1:$U$1,0))*INDEX('Control Totals'!$E$2:$E$76,MATCH($C60&amp;"_"&amp;V$1,'Control Totals'!$B$2:$B$76,0))</f>
        <v>0</v>
      </c>
    </row>
    <row r="61" spans="1:22" ht="14.4" x14ac:dyDescent="0.3">
      <c r="A61" t="str">
        <f t="shared" si="0"/>
        <v>IDSpace HeatingElectric Furnace</v>
      </c>
      <c r="B61" s="64" t="str">
        <f t="shared" si="1"/>
        <v>ID_Space Heating_Electric_Electric Furnace</v>
      </c>
      <c r="C61" s="65" t="s">
        <v>30</v>
      </c>
      <c r="D61" s="65" t="s">
        <v>119</v>
      </c>
      <c r="E61" s="65" t="s">
        <v>118</v>
      </c>
      <c r="F61" s="65" t="s">
        <v>82</v>
      </c>
      <c r="G61" s="65" t="s">
        <v>0</v>
      </c>
      <c r="H61" s="68">
        <f>INDEX(UECs!$G$2:$U$136,MATCH($B61,UECs!$B$2:$B$136,0),MATCH(H$1,UECs!$G$1:$U$1,0))*INDEX(Saturations!$G$2:$U$136,MATCH($B61,Saturations!$B$2:$B$136,0),MATCH(H$1,Saturations!$G$1:$U$1,0))*INDEX('Control Totals'!$E$2:$E$76,MATCH($C61&amp;"_"&amp;H$1,'Control Totals'!$B$2:$B$76,0))</f>
        <v>250440.59937171196</v>
      </c>
      <c r="I61" s="68">
        <f>INDEX(UECs!$G$2:$U$136,MATCH($B61,UECs!$B$2:$B$136,0),MATCH(I$1,UECs!$G$1:$U$1,0))*INDEX(Saturations!$G$2:$U$136,MATCH($B61,Saturations!$B$2:$B$136,0),MATCH(I$1,Saturations!$G$1:$U$1,0))*INDEX('Control Totals'!$E$2:$E$76,MATCH($C61&amp;"_"&amp;I$1,'Control Totals'!$B$2:$B$76,0))</f>
        <v>37193.696908654558</v>
      </c>
      <c r="J61" s="68">
        <f>INDEX(UECs!$G$2:$U$136,MATCH($B61,UECs!$B$2:$B$136,0),MATCH(J$1,UECs!$G$1:$U$1,0))*INDEX(Saturations!$G$2:$U$136,MATCH($B61,Saturations!$B$2:$B$136,0),MATCH(J$1,Saturations!$G$1:$U$1,0))*INDEX('Control Totals'!$E$2:$E$76,MATCH($C61&amp;"_"&amp;J$1,'Control Totals'!$B$2:$B$76,0))</f>
        <v>677173.7294750039</v>
      </c>
      <c r="K61" s="68">
        <f>INDEX(UECs!$G$2:$U$136,MATCH($B61,UECs!$B$2:$B$136,0),MATCH(K$1,UECs!$G$1:$U$1,0))*INDEX(Saturations!$G$2:$U$136,MATCH($B61,Saturations!$B$2:$B$136,0),MATCH(K$1,Saturations!$G$1:$U$1,0))*INDEX('Control Totals'!$E$2:$E$76,MATCH($C61&amp;"_"&amp;K$1,'Control Totals'!$B$2:$B$76,0))</f>
        <v>15060.215621261184</v>
      </c>
      <c r="L61" s="68">
        <f>INDEX(UECs!$G$2:$U$136,MATCH($B61,UECs!$B$2:$B$136,0),MATCH(L$1,UECs!$G$1:$U$1,0))*INDEX(Saturations!$G$2:$U$136,MATCH($B61,Saturations!$B$2:$B$136,0),MATCH(L$1,Saturations!$G$1:$U$1,0))*INDEX('Control Totals'!$E$2:$E$76,MATCH($C61&amp;"_"&amp;L$1,'Control Totals'!$B$2:$B$76,0))</f>
        <v>465.08202130727608</v>
      </c>
      <c r="M61" s="68">
        <f>INDEX(UECs!$G$2:$U$136,MATCH($B61,UECs!$B$2:$B$136,0),MATCH(M$1,UECs!$G$1:$U$1,0))*INDEX(Saturations!$G$2:$U$136,MATCH($B61,Saturations!$B$2:$B$136,0),MATCH(M$1,Saturations!$G$1:$U$1,0))*INDEX('Control Totals'!$E$2:$E$76,MATCH($C61&amp;"_"&amp;M$1,'Control Totals'!$B$2:$B$76,0))</f>
        <v>33942.393957486995</v>
      </c>
      <c r="N61" s="68">
        <f>INDEX(UECs!$G$2:$U$136,MATCH($B61,UECs!$B$2:$B$136,0),MATCH(N$1,UECs!$G$1:$U$1,0))*INDEX(Saturations!$G$2:$U$136,MATCH($B61,Saturations!$B$2:$B$136,0),MATCH(N$1,Saturations!$G$1:$U$1,0))*INDEX('Control Totals'!$E$2:$E$76,MATCH($C61&amp;"_"&amp;N$1,'Control Totals'!$B$2:$B$76,0))</f>
        <v>28809.728198582154</v>
      </c>
      <c r="O61" s="68">
        <f>INDEX(UECs!$G$2:$U$136,MATCH($B61,UECs!$B$2:$B$136,0),MATCH(O$1,UECs!$G$1:$U$1,0))*INDEX(Saturations!$G$2:$U$136,MATCH($B61,Saturations!$B$2:$B$136,0),MATCH(O$1,Saturations!$G$1:$U$1,0))*INDEX('Control Totals'!$E$2:$E$76,MATCH($C61&amp;"_"&amp;O$1,'Control Totals'!$B$2:$B$76,0))</f>
        <v>0</v>
      </c>
      <c r="P61" s="68">
        <f>INDEX(UECs!$G$2:$U$136,MATCH($B61,UECs!$B$2:$B$136,0),MATCH(P$1,UECs!$G$1:$U$1,0))*INDEX(Saturations!$G$2:$U$136,MATCH($B61,Saturations!$B$2:$B$136,0),MATCH(P$1,Saturations!$G$1:$U$1,0))*INDEX('Control Totals'!$E$2:$E$76,MATCH($C61&amp;"_"&amp;P$1,'Control Totals'!$B$2:$B$76,0))</f>
        <v>40696.804653709885</v>
      </c>
      <c r="Q61" s="68">
        <f>INDEX(UECs!$G$2:$U$136,MATCH($B61,UECs!$B$2:$B$136,0),MATCH(Q$1,UECs!$G$1:$U$1,0))*INDEX(Saturations!$G$2:$U$136,MATCH($B61,Saturations!$B$2:$B$136,0),MATCH(Q$1,Saturations!$G$1:$U$1,0))*INDEX('Control Totals'!$E$2:$E$76,MATCH($C61&amp;"_"&amp;Q$1,'Control Totals'!$B$2:$B$76,0))</f>
        <v>141429.06358081536</v>
      </c>
      <c r="R61" s="68">
        <f>INDEX(UECs!$G$2:$U$136,MATCH($B61,UECs!$B$2:$B$136,0),MATCH(R$1,UECs!$G$1:$U$1,0))*INDEX(Saturations!$G$2:$U$136,MATCH($B61,Saturations!$B$2:$B$136,0),MATCH(R$1,Saturations!$G$1:$U$1,0))*INDEX('Control Totals'!$E$2:$E$76,MATCH($C61&amp;"_"&amp;R$1,'Control Totals'!$B$2:$B$76,0))</f>
        <v>14394.278874022484</v>
      </c>
      <c r="S61" s="68">
        <f>INDEX(UECs!$G$2:$U$136,MATCH($B61,UECs!$B$2:$B$136,0),MATCH(S$1,UECs!$G$1:$U$1,0))*INDEX(Saturations!$G$2:$U$136,MATCH($B61,Saturations!$B$2:$B$136,0),MATCH(S$1,Saturations!$G$1:$U$1,0))*INDEX('Control Totals'!$E$2:$E$76,MATCH($C61&amp;"_"&amp;S$1,'Control Totals'!$B$2:$B$76,0))</f>
        <v>60953.649541049221</v>
      </c>
      <c r="T61" s="68">
        <f>INDEX(UECs!$G$2:$U$136,MATCH($B61,UECs!$B$2:$B$136,0),MATCH(T$1,UECs!$G$1:$U$1,0))*INDEX(Saturations!$G$2:$U$136,MATCH($B61,Saturations!$B$2:$B$136,0),MATCH(T$1,Saturations!$G$1:$U$1,0))*INDEX('Control Totals'!$E$2:$E$76,MATCH($C61&amp;"_"&amp;T$1,'Control Totals'!$B$2:$B$76,0))</f>
        <v>30066.678488032772</v>
      </c>
      <c r="U61" s="68">
        <f>INDEX(UECs!$G$2:$U$136,MATCH($B61,UECs!$B$2:$B$136,0),MATCH(U$1,UECs!$G$1:$U$1,0))*INDEX(Saturations!$G$2:$U$136,MATCH($B61,Saturations!$B$2:$B$136,0),MATCH(U$1,Saturations!$G$1:$U$1,0))*INDEX('Control Totals'!$E$2:$E$76,MATCH($C61&amp;"_"&amp;U$1,'Control Totals'!$B$2:$B$76,0))</f>
        <v>41777.820830624376</v>
      </c>
      <c r="V61" s="68">
        <f>INDEX(UECs!$G$2:$U$136,MATCH($B61,UECs!$B$2:$B$136,0),MATCH(V$1,UECs!$G$1:$U$1,0))*INDEX(Saturations!$G$2:$U$136,MATCH($B61,Saturations!$B$2:$B$136,0),MATCH(V$1,Saturations!$G$1:$U$1,0))*INDEX('Control Totals'!$E$2:$E$76,MATCH($C61&amp;"_"&amp;V$1,'Control Totals'!$B$2:$B$76,0))</f>
        <v>177181.01372235079</v>
      </c>
    </row>
    <row r="62" spans="1:22" ht="14.4" x14ac:dyDescent="0.3">
      <c r="A62" t="str">
        <f t="shared" si="0"/>
        <v>IDSpace HeatingElectric Room Heat</v>
      </c>
      <c r="B62" s="64" t="str">
        <f t="shared" si="1"/>
        <v>ID_Space Heating_Electric_Electric Room Heat</v>
      </c>
      <c r="C62" s="65" t="s">
        <v>30</v>
      </c>
      <c r="D62" s="65" t="s">
        <v>119</v>
      </c>
      <c r="E62" s="65" t="s">
        <v>118</v>
      </c>
      <c r="F62" s="65" t="s">
        <v>83</v>
      </c>
      <c r="G62" s="65" t="s">
        <v>0</v>
      </c>
      <c r="H62" s="68">
        <f>INDEX(UECs!$G$2:$U$136,MATCH($B62,UECs!$B$2:$B$136,0),MATCH(H$1,UECs!$G$1:$U$1,0))*INDEX(Saturations!$G$2:$U$136,MATCH($B62,Saturations!$B$2:$B$136,0),MATCH(H$1,Saturations!$G$1:$U$1,0))*INDEX('Control Totals'!$E$2:$E$76,MATCH($C62&amp;"_"&amp;H$1,'Control Totals'!$B$2:$B$76,0))</f>
        <v>37176.529777669159</v>
      </c>
      <c r="I62" s="68">
        <f>INDEX(UECs!$G$2:$U$136,MATCH($B62,UECs!$B$2:$B$136,0),MATCH(I$1,UECs!$G$1:$U$1,0))*INDEX(Saturations!$G$2:$U$136,MATCH($B62,Saturations!$B$2:$B$136,0),MATCH(I$1,Saturations!$G$1:$U$1,0))*INDEX('Control Totals'!$E$2:$E$76,MATCH($C62&amp;"_"&amp;I$1,'Control Totals'!$B$2:$B$76,0))</f>
        <v>5521.1997740586021</v>
      </c>
      <c r="J62" s="68">
        <f>INDEX(UECs!$G$2:$U$136,MATCH($B62,UECs!$B$2:$B$136,0),MATCH(J$1,UECs!$G$1:$U$1,0))*INDEX(Saturations!$G$2:$U$136,MATCH($B62,Saturations!$B$2:$B$136,0),MATCH(J$1,Saturations!$G$1:$U$1,0))*INDEX('Control Totals'!$E$2:$E$76,MATCH($C62&amp;"_"&amp;J$1,'Control Totals'!$B$2:$B$76,0))</f>
        <v>100522.71629136801</v>
      </c>
      <c r="K62" s="68">
        <f>INDEX(UECs!$G$2:$U$136,MATCH($B62,UECs!$B$2:$B$136,0),MATCH(K$1,UECs!$G$1:$U$1,0))*INDEX(Saturations!$G$2:$U$136,MATCH($B62,Saturations!$B$2:$B$136,0),MATCH(K$1,Saturations!$G$1:$U$1,0))*INDEX('Control Totals'!$E$2:$E$76,MATCH($C62&amp;"_"&amp;K$1,'Control Totals'!$B$2:$B$76,0))</f>
        <v>2235.6061912746541</v>
      </c>
      <c r="L62" s="68">
        <f>INDEX(UECs!$G$2:$U$136,MATCH($B62,UECs!$B$2:$B$136,0),MATCH(L$1,UECs!$G$1:$U$1,0))*INDEX(Saturations!$G$2:$U$136,MATCH($B62,Saturations!$B$2:$B$136,0),MATCH(L$1,Saturations!$G$1:$U$1,0))*INDEX('Control Totals'!$E$2:$E$76,MATCH($C62&amp;"_"&amp;L$1,'Control Totals'!$B$2:$B$76,0))</f>
        <v>69.03886852836483</v>
      </c>
      <c r="M62" s="68">
        <f>INDEX(UECs!$G$2:$U$136,MATCH($B62,UECs!$B$2:$B$136,0),MATCH(M$1,UECs!$G$1:$U$1,0))*INDEX(Saturations!$G$2:$U$136,MATCH($B62,Saturations!$B$2:$B$136,0),MATCH(M$1,Saturations!$G$1:$U$1,0))*INDEX('Control Totals'!$E$2:$E$76,MATCH($C62&amp;"_"&amp;M$1,'Control Totals'!$B$2:$B$76,0))</f>
        <v>5038.5617302129167</v>
      </c>
      <c r="N62" s="68">
        <f>INDEX(UECs!$G$2:$U$136,MATCH($B62,UECs!$B$2:$B$136,0),MATCH(N$1,UECs!$G$1:$U$1,0))*INDEX(Saturations!$G$2:$U$136,MATCH($B62,Saturations!$B$2:$B$136,0),MATCH(N$1,Saturations!$G$1:$U$1,0))*INDEX('Control Totals'!$E$2:$E$76,MATCH($C62&amp;"_"&amp;N$1,'Control Totals'!$B$2:$B$76,0))</f>
        <v>4276.6457233695719</v>
      </c>
      <c r="O62" s="68">
        <f>INDEX(UECs!$G$2:$U$136,MATCH($B62,UECs!$B$2:$B$136,0),MATCH(O$1,UECs!$G$1:$U$1,0))*INDEX(Saturations!$G$2:$U$136,MATCH($B62,Saturations!$B$2:$B$136,0),MATCH(O$1,Saturations!$G$1:$U$1,0))*INDEX('Control Totals'!$E$2:$E$76,MATCH($C62&amp;"_"&amp;O$1,'Control Totals'!$B$2:$B$76,0))</f>
        <v>0</v>
      </c>
      <c r="P62" s="68">
        <f>INDEX(UECs!$G$2:$U$136,MATCH($B62,UECs!$B$2:$B$136,0),MATCH(P$1,UECs!$G$1:$U$1,0))*INDEX(Saturations!$G$2:$U$136,MATCH($B62,Saturations!$B$2:$B$136,0),MATCH(P$1,Saturations!$G$1:$U$1,0))*INDEX('Control Totals'!$E$2:$E$76,MATCH($C62&amp;"_"&amp;P$1,'Control Totals'!$B$2:$B$76,0))</f>
        <v>6041.2168548560203</v>
      </c>
      <c r="Q62" s="68">
        <f>INDEX(UECs!$G$2:$U$136,MATCH($B62,UECs!$B$2:$B$136,0),MATCH(Q$1,UECs!$G$1:$U$1,0))*INDEX(Saturations!$G$2:$U$136,MATCH($B62,Saturations!$B$2:$B$136,0),MATCH(Q$1,Saturations!$G$1:$U$1,0))*INDEX('Control Totals'!$E$2:$E$76,MATCH($C62&amp;"_"&amp;Q$1,'Control Totals'!$B$2:$B$76,0))</f>
        <v>20994.366755352588</v>
      </c>
      <c r="R62" s="68">
        <f>INDEX(UECs!$G$2:$U$136,MATCH($B62,UECs!$B$2:$B$136,0),MATCH(R$1,UECs!$G$1:$U$1,0))*INDEX(Saturations!$G$2:$U$136,MATCH($B62,Saturations!$B$2:$B$136,0),MATCH(R$1,Saturations!$G$1:$U$1,0))*INDEX('Control Totals'!$E$2:$E$76,MATCH($C62&amp;"_"&amp;R$1,'Control Totals'!$B$2:$B$76,0))</f>
        <v>2136.751543202924</v>
      </c>
      <c r="S62" s="68">
        <f>INDEX(UECs!$G$2:$U$136,MATCH($B62,UECs!$B$2:$B$136,0),MATCH(S$1,UECs!$G$1:$U$1,0))*INDEX(Saturations!$G$2:$U$136,MATCH($B62,Saturations!$B$2:$B$136,0),MATCH(S$1,Saturations!$G$1:$U$1,0))*INDEX('Control Totals'!$E$2:$E$76,MATCH($C62&amp;"_"&amp;S$1,'Control Totals'!$B$2:$B$76,0))</f>
        <v>9048.2340838718756</v>
      </c>
      <c r="T62" s="68">
        <f>INDEX(UECs!$G$2:$U$136,MATCH($B62,UECs!$B$2:$B$136,0),MATCH(T$1,UECs!$G$1:$U$1,0))*INDEX(Saturations!$G$2:$U$136,MATCH($B62,Saturations!$B$2:$B$136,0),MATCH(T$1,Saturations!$G$1:$U$1,0))*INDEX('Control Totals'!$E$2:$E$76,MATCH($C62&amp;"_"&amp;T$1,'Control Totals'!$B$2:$B$76,0))</f>
        <v>4463.2330817373477</v>
      </c>
      <c r="U62" s="68">
        <f>INDEX(UECs!$G$2:$U$136,MATCH($B62,UECs!$B$2:$B$136,0),MATCH(U$1,UECs!$G$1:$U$1,0))*INDEX(Saturations!$G$2:$U$136,MATCH($B62,Saturations!$B$2:$B$136,0),MATCH(U$1,Saturations!$G$1:$U$1,0))*INDEX('Control Totals'!$E$2:$E$76,MATCH($C62&amp;"_"&amp;U$1,'Control Totals'!$B$2:$B$76,0))</f>
        <v>6201.6877616979036</v>
      </c>
      <c r="V62" s="68">
        <f>INDEX(UECs!$G$2:$U$136,MATCH($B62,UECs!$B$2:$B$136,0),MATCH(V$1,UECs!$G$1:$U$1,0))*INDEX(Saturations!$G$2:$U$136,MATCH($B62,Saturations!$B$2:$B$136,0),MATCH(V$1,Saturations!$G$1:$U$1,0))*INDEX('Control Totals'!$E$2:$E$76,MATCH($C62&amp;"_"&amp;V$1,'Control Totals'!$B$2:$B$76,0))</f>
        <v>26301.547150148686</v>
      </c>
    </row>
    <row r="63" spans="1:22" ht="14.4" x14ac:dyDescent="0.3">
      <c r="A63" t="str">
        <f t="shared" si="0"/>
        <v>IDSpace HeatingAir-Source Heat Pump</v>
      </c>
      <c r="B63" s="64" t="str">
        <f t="shared" si="1"/>
        <v>ID_Space Heating_Electric_Air-Source Heat Pump</v>
      </c>
      <c r="C63" s="65" t="s">
        <v>30</v>
      </c>
      <c r="D63" s="65" t="s">
        <v>119</v>
      </c>
      <c r="E63" s="65" t="s">
        <v>118</v>
      </c>
      <c r="F63" s="65" t="s">
        <v>80</v>
      </c>
      <c r="G63" s="65" t="s">
        <v>0</v>
      </c>
      <c r="H63" s="68">
        <f>INDEX(UECs!$G$2:$U$136,MATCH($B63,UECs!$B$2:$B$136,0),MATCH(H$1,UECs!$G$1:$U$1,0))*INDEX(Saturations!$G$2:$U$136,MATCH($B63,Saturations!$B$2:$B$136,0),MATCH(H$1,Saturations!$G$1:$U$1,0))*INDEX('Control Totals'!$E$2:$E$76,MATCH($C63&amp;"_"&amp;H$1,'Control Totals'!$B$2:$B$76,0))</f>
        <v>70932.91276899619</v>
      </c>
      <c r="I63" s="68">
        <f>INDEX(UECs!$G$2:$U$136,MATCH($B63,UECs!$B$2:$B$136,0),MATCH(I$1,UECs!$G$1:$U$1,0))*INDEX(Saturations!$G$2:$U$136,MATCH($B63,Saturations!$B$2:$B$136,0),MATCH(I$1,Saturations!$G$1:$U$1,0))*INDEX('Control Totals'!$E$2:$E$76,MATCH($C63&amp;"_"&amp;I$1,'Control Totals'!$B$2:$B$76,0))</f>
        <v>10534.463122180479</v>
      </c>
      <c r="J63" s="68">
        <f>INDEX(UECs!$G$2:$U$136,MATCH($B63,UECs!$B$2:$B$136,0),MATCH(J$1,UECs!$G$1:$U$1,0))*INDEX(Saturations!$G$2:$U$136,MATCH($B63,Saturations!$B$2:$B$136,0),MATCH(J$1,Saturations!$G$1:$U$1,0))*INDEX('Control Totals'!$E$2:$E$76,MATCH($C63&amp;"_"&amp;J$1,'Control Totals'!$B$2:$B$76,0))</f>
        <v>191797.59672677031</v>
      </c>
      <c r="K63" s="68">
        <f>INDEX(UECs!$G$2:$U$136,MATCH($B63,UECs!$B$2:$B$136,0),MATCH(K$1,UECs!$G$1:$U$1,0))*INDEX(Saturations!$G$2:$U$136,MATCH($B63,Saturations!$B$2:$B$136,0),MATCH(K$1,Saturations!$G$1:$U$1,0))*INDEX('Control Totals'!$E$2:$E$76,MATCH($C63&amp;"_"&amp;K$1,'Control Totals'!$B$2:$B$76,0))</f>
        <v>4265.5422628167398</v>
      </c>
      <c r="L63" s="68">
        <f>INDEX(UECs!$G$2:$U$136,MATCH($B63,UECs!$B$2:$B$136,0),MATCH(L$1,UECs!$G$1:$U$1,0))*INDEX(Saturations!$G$2:$U$136,MATCH($B63,Saturations!$B$2:$B$136,0),MATCH(L$1,Saturations!$G$1:$U$1,0))*INDEX('Control Totals'!$E$2:$E$76,MATCH($C63&amp;"_"&amp;L$1,'Control Totals'!$B$2:$B$76,0))</f>
        <v>131.72633562840656</v>
      </c>
      <c r="M63" s="68">
        <f>INDEX(UECs!$G$2:$U$136,MATCH($B63,UECs!$B$2:$B$136,0),MATCH(M$1,UECs!$G$1:$U$1,0))*INDEX(Saturations!$G$2:$U$136,MATCH($B63,Saturations!$B$2:$B$136,0),MATCH(M$1,Saturations!$G$1:$U$1,0))*INDEX('Control Totals'!$E$2:$E$76,MATCH($C63&amp;"_"&amp;M$1,'Control Totals'!$B$2:$B$76,0))</f>
        <v>9613.5885147912504</v>
      </c>
      <c r="N63" s="68">
        <f>INDEX(UECs!$G$2:$U$136,MATCH($B63,UECs!$B$2:$B$136,0),MATCH(N$1,UECs!$G$1:$U$1,0))*INDEX(Saturations!$G$2:$U$136,MATCH($B63,Saturations!$B$2:$B$136,0),MATCH(N$1,Saturations!$G$1:$U$1,0))*INDEX('Control Totals'!$E$2:$E$76,MATCH($C63&amp;"_"&amp;N$1,'Control Totals'!$B$2:$B$76,0))</f>
        <v>8159.8508482061361</v>
      </c>
      <c r="O63" s="68">
        <f>INDEX(UECs!$G$2:$U$136,MATCH($B63,UECs!$B$2:$B$136,0),MATCH(O$1,UECs!$G$1:$U$1,0))*INDEX(Saturations!$G$2:$U$136,MATCH($B63,Saturations!$B$2:$B$136,0),MATCH(O$1,Saturations!$G$1:$U$1,0))*INDEX('Control Totals'!$E$2:$E$76,MATCH($C63&amp;"_"&amp;O$1,'Control Totals'!$B$2:$B$76,0))</f>
        <v>0</v>
      </c>
      <c r="P63" s="68">
        <f>INDEX(UECs!$G$2:$U$136,MATCH($B63,UECs!$B$2:$B$136,0),MATCH(P$1,UECs!$G$1:$U$1,0))*INDEX(Saturations!$G$2:$U$136,MATCH($B63,Saturations!$B$2:$B$136,0),MATCH(P$1,Saturations!$G$1:$U$1,0))*INDEX('Control Totals'!$E$2:$E$76,MATCH($C63&amp;"_"&amp;P$1,'Control Totals'!$B$2:$B$76,0))</f>
        <v>11526.657026538591</v>
      </c>
      <c r="Q63" s="68">
        <f>INDEX(UECs!$G$2:$U$136,MATCH($B63,UECs!$B$2:$B$136,0),MATCH(Q$1,UECs!$G$1:$U$1,0))*INDEX(Saturations!$G$2:$U$136,MATCH($B63,Saturations!$B$2:$B$136,0),MATCH(Q$1,Saturations!$G$1:$U$1,0))*INDEX('Control Totals'!$E$2:$E$76,MATCH($C63&amp;"_"&amp;Q$1,'Control Totals'!$B$2:$B$76,0))</f>
        <v>40057.304826558924</v>
      </c>
      <c r="R63" s="68">
        <f>INDEX(UECs!$G$2:$U$136,MATCH($B63,UECs!$B$2:$B$136,0),MATCH(R$1,UECs!$G$1:$U$1,0))*INDEX(Saturations!$G$2:$U$136,MATCH($B63,Saturations!$B$2:$B$136,0),MATCH(R$1,Saturations!$G$1:$U$1,0))*INDEX('Control Totals'!$E$2:$E$76,MATCH($C63&amp;"_"&amp;R$1,'Control Totals'!$B$2:$B$76,0))</f>
        <v>4076.9273444686119</v>
      </c>
      <c r="S63" s="68">
        <f>INDEX(UECs!$G$2:$U$136,MATCH($B63,UECs!$B$2:$B$136,0),MATCH(S$1,UECs!$G$1:$U$1,0))*INDEX(Saturations!$G$2:$U$136,MATCH($B63,Saturations!$B$2:$B$136,0),MATCH(S$1,Saturations!$G$1:$U$1,0))*INDEX('Control Totals'!$E$2:$E$76,MATCH($C63&amp;"_"&amp;S$1,'Control Totals'!$B$2:$B$76,0))</f>
        <v>17264.053498889578</v>
      </c>
      <c r="T63" s="68">
        <f>INDEX(UECs!$G$2:$U$136,MATCH($B63,UECs!$B$2:$B$136,0),MATCH(T$1,UECs!$G$1:$U$1,0))*INDEX(Saturations!$G$2:$U$136,MATCH($B63,Saturations!$B$2:$B$136,0),MATCH(T$1,Saturations!$G$1:$U$1,0))*INDEX('Control Totals'!$E$2:$E$76,MATCH($C63&amp;"_"&amp;T$1,'Control Totals'!$B$2:$B$76,0))</f>
        <v>8515.8599995188251</v>
      </c>
      <c r="U63" s="68">
        <f>INDEX(UECs!$G$2:$U$136,MATCH($B63,UECs!$B$2:$B$136,0),MATCH(U$1,UECs!$G$1:$U$1,0))*INDEX(Saturations!$G$2:$U$136,MATCH($B63,Saturations!$B$2:$B$136,0),MATCH(U$1,Saturations!$G$1:$U$1,0))*INDEX('Control Totals'!$E$2:$E$76,MATCH($C63&amp;"_"&amp;U$1,'Control Totals'!$B$2:$B$76,0))</f>
        <v>11832.835922337907</v>
      </c>
      <c r="V63" s="68">
        <f>INDEX(UECs!$G$2:$U$136,MATCH($B63,UECs!$B$2:$B$136,0),MATCH(V$1,UECs!$G$1:$U$1,0))*INDEX(Saturations!$G$2:$U$136,MATCH($B63,Saturations!$B$2:$B$136,0),MATCH(V$1,Saturations!$G$1:$U$1,0))*INDEX('Control Totals'!$E$2:$E$76,MATCH($C63&amp;"_"&amp;V$1,'Control Totals'!$B$2:$B$76,0))</f>
        <v>50183.41843223288</v>
      </c>
    </row>
    <row r="64" spans="1:22" ht="14.4" x14ac:dyDescent="0.3">
      <c r="A64" t="str">
        <f t="shared" si="0"/>
        <v>IDSpace HeatingGeothermal Heat Pump</v>
      </c>
      <c r="B64" s="64" t="str">
        <f t="shared" si="1"/>
        <v>ID_Space Heating_Electric_Geothermal Heat Pump</v>
      </c>
      <c r="C64" s="65" t="s">
        <v>30</v>
      </c>
      <c r="D64" s="65" t="s">
        <v>119</v>
      </c>
      <c r="E64" s="65" t="s">
        <v>118</v>
      </c>
      <c r="F64" s="65" t="s">
        <v>81</v>
      </c>
      <c r="G64" s="65" t="s">
        <v>0</v>
      </c>
      <c r="H64" s="68">
        <f>INDEX(UECs!$G$2:$U$136,MATCH($B64,UECs!$B$2:$B$136,0),MATCH(H$1,UECs!$G$1:$U$1,0))*INDEX(Saturations!$G$2:$U$136,MATCH($B64,Saturations!$B$2:$B$136,0),MATCH(H$1,Saturations!$G$1:$U$1,0))*INDEX('Control Totals'!$E$2:$E$76,MATCH($C64&amp;"_"&amp;H$1,'Control Totals'!$B$2:$B$76,0))</f>
        <v>0</v>
      </c>
      <c r="I64" s="68">
        <f>INDEX(UECs!$G$2:$U$136,MATCH($B64,UECs!$B$2:$B$136,0),MATCH(I$1,UECs!$G$1:$U$1,0))*INDEX(Saturations!$G$2:$U$136,MATCH($B64,Saturations!$B$2:$B$136,0),MATCH(I$1,Saturations!$G$1:$U$1,0))*INDEX('Control Totals'!$E$2:$E$76,MATCH($C64&amp;"_"&amp;I$1,'Control Totals'!$B$2:$B$76,0))</f>
        <v>0</v>
      </c>
      <c r="J64" s="68">
        <f>INDEX(UECs!$G$2:$U$136,MATCH($B64,UECs!$B$2:$B$136,0),MATCH(J$1,UECs!$G$1:$U$1,0))*INDEX(Saturations!$G$2:$U$136,MATCH($B64,Saturations!$B$2:$B$136,0),MATCH(J$1,Saturations!$G$1:$U$1,0))*INDEX('Control Totals'!$E$2:$E$76,MATCH($C64&amp;"_"&amp;J$1,'Control Totals'!$B$2:$B$76,0))</f>
        <v>0</v>
      </c>
      <c r="K64" s="68">
        <f>INDEX(UECs!$G$2:$U$136,MATCH($B64,UECs!$B$2:$B$136,0),MATCH(K$1,UECs!$G$1:$U$1,0))*INDEX(Saturations!$G$2:$U$136,MATCH($B64,Saturations!$B$2:$B$136,0),MATCH(K$1,Saturations!$G$1:$U$1,0))*INDEX('Control Totals'!$E$2:$E$76,MATCH($C64&amp;"_"&amp;K$1,'Control Totals'!$B$2:$B$76,0))</f>
        <v>0</v>
      </c>
      <c r="L64" s="68">
        <f>INDEX(UECs!$G$2:$U$136,MATCH($B64,UECs!$B$2:$B$136,0),MATCH(L$1,UECs!$G$1:$U$1,0))*INDEX(Saturations!$G$2:$U$136,MATCH($B64,Saturations!$B$2:$B$136,0),MATCH(L$1,Saturations!$G$1:$U$1,0))*INDEX('Control Totals'!$E$2:$E$76,MATCH($C64&amp;"_"&amp;L$1,'Control Totals'!$B$2:$B$76,0))</f>
        <v>0</v>
      </c>
      <c r="M64" s="68">
        <f>INDEX(UECs!$G$2:$U$136,MATCH($B64,UECs!$B$2:$B$136,0),MATCH(M$1,UECs!$G$1:$U$1,0))*INDEX(Saturations!$G$2:$U$136,MATCH($B64,Saturations!$B$2:$B$136,0),MATCH(M$1,Saturations!$G$1:$U$1,0))*INDEX('Control Totals'!$E$2:$E$76,MATCH($C64&amp;"_"&amp;M$1,'Control Totals'!$B$2:$B$76,0))</f>
        <v>0</v>
      </c>
      <c r="N64" s="68">
        <f>INDEX(UECs!$G$2:$U$136,MATCH($B64,UECs!$B$2:$B$136,0),MATCH(N$1,UECs!$G$1:$U$1,0))*INDEX(Saturations!$G$2:$U$136,MATCH($B64,Saturations!$B$2:$B$136,0),MATCH(N$1,Saturations!$G$1:$U$1,0))*INDEX('Control Totals'!$E$2:$E$76,MATCH($C64&amp;"_"&amp;N$1,'Control Totals'!$B$2:$B$76,0))</f>
        <v>0</v>
      </c>
      <c r="O64" s="68">
        <f>INDEX(UECs!$G$2:$U$136,MATCH($B64,UECs!$B$2:$B$136,0),MATCH(O$1,UECs!$G$1:$U$1,0))*INDEX(Saturations!$G$2:$U$136,MATCH($B64,Saturations!$B$2:$B$136,0),MATCH(O$1,Saturations!$G$1:$U$1,0))*INDEX('Control Totals'!$E$2:$E$76,MATCH($C64&amp;"_"&amp;O$1,'Control Totals'!$B$2:$B$76,0))</f>
        <v>0</v>
      </c>
      <c r="P64" s="68">
        <f>INDEX(UECs!$G$2:$U$136,MATCH($B64,UECs!$B$2:$B$136,0),MATCH(P$1,UECs!$G$1:$U$1,0))*INDEX(Saturations!$G$2:$U$136,MATCH($B64,Saturations!$B$2:$B$136,0),MATCH(P$1,Saturations!$G$1:$U$1,0))*INDEX('Control Totals'!$E$2:$E$76,MATCH($C64&amp;"_"&amp;P$1,'Control Totals'!$B$2:$B$76,0))</f>
        <v>0</v>
      </c>
      <c r="Q64" s="68">
        <f>INDEX(UECs!$G$2:$U$136,MATCH($B64,UECs!$B$2:$B$136,0),MATCH(Q$1,UECs!$G$1:$U$1,0))*INDEX(Saturations!$G$2:$U$136,MATCH($B64,Saturations!$B$2:$B$136,0),MATCH(Q$1,Saturations!$G$1:$U$1,0))*INDEX('Control Totals'!$E$2:$E$76,MATCH($C64&amp;"_"&amp;Q$1,'Control Totals'!$B$2:$B$76,0))</f>
        <v>0</v>
      </c>
      <c r="R64" s="68">
        <f>INDEX(UECs!$G$2:$U$136,MATCH($B64,UECs!$B$2:$B$136,0),MATCH(R$1,UECs!$G$1:$U$1,0))*INDEX(Saturations!$G$2:$U$136,MATCH($B64,Saturations!$B$2:$B$136,0),MATCH(R$1,Saturations!$G$1:$U$1,0))*INDEX('Control Totals'!$E$2:$E$76,MATCH($C64&amp;"_"&amp;R$1,'Control Totals'!$B$2:$B$76,0))</f>
        <v>0</v>
      </c>
      <c r="S64" s="68">
        <f>INDEX(UECs!$G$2:$U$136,MATCH($B64,UECs!$B$2:$B$136,0),MATCH(S$1,UECs!$G$1:$U$1,0))*INDEX(Saturations!$G$2:$U$136,MATCH($B64,Saturations!$B$2:$B$136,0),MATCH(S$1,Saturations!$G$1:$U$1,0))*INDEX('Control Totals'!$E$2:$E$76,MATCH($C64&amp;"_"&amp;S$1,'Control Totals'!$B$2:$B$76,0))</f>
        <v>0</v>
      </c>
      <c r="T64" s="68">
        <f>INDEX(UECs!$G$2:$U$136,MATCH($B64,UECs!$B$2:$B$136,0),MATCH(T$1,UECs!$G$1:$U$1,0))*INDEX(Saturations!$G$2:$U$136,MATCH($B64,Saturations!$B$2:$B$136,0),MATCH(T$1,Saturations!$G$1:$U$1,0))*INDEX('Control Totals'!$E$2:$E$76,MATCH($C64&amp;"_"&amp;T$1,'Control Totals'!$B$2:$B$76,0))</f>
        <v>0</v>
      </c>
      <c r="U64" s="68">
        <f>INDEX(UECs!$G$2:$U$136,MATCH($B64,UECs!$B$2:$B$136,0),MATCH(U$1,UECs!$G$1:$U$1,0))*INDEX(Saturations!$G$2:$U$136,MATCH($B64,Saturations!$B$2:$B$136,0),MATCH(U$1,Saturations!$G$1:$U$1,0))*INDEX('Control Totals'!$E$2:$E$76,MATCH($C64&amp;"_"&amp;U$1,'Control Totals'!$B$2:$B$76,0))</f>
        <v>0</v>
      </c>
      <c r="V64" s="68">
        <f>INDEX(UECs!$G$2:$U$136,MATCH($B64,UECs!$B$2:$B$136,0),MATCH(V$1,UECs!$G$1:$U$1,0))*INDEX(Saturations!$G$2:$U$136,MATCH($B64,Saturations!$B$2:$B$136,0),MATCH(V$1,Saturations!$G$1:$U$1,0))*INDEX('Control Totals'!$E$2:$E$76,MATCH($C64&amp;"_"&amp;V$1,'Control Totals'!$B$2:$B$76,0))</f>
        <v>0</v>
      </c>
    </row>
    <row r="65" spans="1:22" ht="14.4" x14ac:dyDescent="0.3">
      <c r="A65" t="str">
        <f t="shared" si="0"/>
        <v>IDVentilationVentilation</v>
      </c>
      <c r="B65" s="64" t="str">
        <f t="shared" si="1"/>
        <v>ID_Ventilation_Electric_Ventilation</v>
      </c>
      <c r="C65" s="65" t="s">
        <v>30</v>
      </c>
      <c r="D65" s="65" t="s">
        <v>84</v>
      </c>
      <c r="E65" s="65" t="s">
        <v>118</v>
      </c>
      <c r="F65" s="65" t="s">
        <v>84</v>
      </c>
      <c r="G65" s="65" t="s">
        <v>0</v>
      </c>
      <c r="H65" s="68">
        <f>INDEX(UECs!$G$2:$U$136,MATCH($B65,UECs!$B$2:$B$136,0),MATCH(H$1,UECs!$G$1:$U$1,0))*INDEX(Saturations!$G$2:$U$136,MATCH($B65,Saturations!$B$2:$B$136,0),MATCH(H$1,Saturations!$G$1:$U$1,0))*INDEX('Control Totals'!$E$2:$E$76,MATCH($C65&amp;"_"&amp;H$1,'Control Totals'!$B$2:$B$76,0))</f>
        <v>3815738.4523306666</v>
      </c>
      <c r="I65" s="68">
        <f>INDEX(UECs!$G$2:$U$136,MATCH($B65,UECs!$B$2:$B$136,0),MATCH(I$1,UECs!$G$1:$U$1,0))*INDEX(Saturations!$G$2:$U$136,MATCH($B65,Saturations!$B$2:$B$136,0),MATCH(I$1,Saturations!$G$1:$U$1,0))*INDEX('Control Totals'!$E$2:$E$76,MATCH($C65&amp;"_"&amp;I$1,'Control Totals'!$B$2:$B$76,0))</f>
        <v>566686.95025777793</v>
      </c>
      <c r="J65" s="68">
        <f>INDEX(UECs!$G$2:$U$136,MATCH($B65,UECs!$B$2:$B$136,0),MATCH(J$1,UECs!$G$1:$U$1,0))*INDEX(Saturations!$G$2:$U$136,MATCH($B65,Saturations!$B$2:$B$136,0),MATCH(J$1,Saturations!$G$1:$U$1,0))*INDEX('Control Totals'!$E$2:$E$76,MATCH($C65&amp;"_"&amp;J$1,'Control Totals'!$B$2:$B$76,0))</f>
        <v>10317487.839225313</v>
      </c>
      <c r="K65" s="68">
        <f>INDEX(UECs!$G$2:$U$136,MATCH($B65,UECs!$B$2:$B$136,0),MATCH(K$1,UECs!$G$1:$U$1,0))*INDEX(Saturations!$G$2:$U$136,MATCH($B65,Saturations!$B$2:$B$136,0),MATCH(K$1,Saturations!$G$1:$U$1,0))*INDEX('Control Totals'!$E$2:$E$76,MATCH($C65&amp;"_"&amp;K$1,'Control Totals'!$B$2:$B$76,0))</f>
        <v>229458.97746053798</v>
      </c>
      <c r="L65" s="68">
        <f>INDEX(UECs!$G$2:$U$136,MATCH($B65,UECs!$B$2:$B$136,0),MATCH(L$1,UECs!$G$1:$U$1,0))*INDEX(Saturations!$G$2:$U$136,MATCH($B65,Saturations!$B$2:$B$136,0),MATCH(L$1,Saturations!$G$1:$U$1,0))*INDEX('Control Totals'!$E$2:$E$76,MATCH($C65&amp;"_"&amp;L$1,'Control Totals'!$B$2:$B$76,0))</f>
        <v>7086.0369949677342</v>
      </c>
      <c r="M65" s="68">
        <f>INDEX(UECs!$G$2:$U$136,MATCH($B65,UECs!$B$2:$B$136,0),MATCH(M$1,UECs!$G$1:$U$1,0))*INDEX(Saturations!$G$2:$U$136,MATCH($B65,Saturations!$B$2:$B$136,0),MATCH(M$1,Saturations!$G$1:$U$1,0))*INDEX('Control Totals'!$E$2:$E$76,MATCH($C65&amp;"_"&amp;M$1,'Control Totals'!$B$2:$B$76,0))</f>
        <v>517149.76770003833</v>
      </c>
      <c r="N65" s="68">
        <f>INDEX(UECs!$G$2:$U$136,MATCH($B65,UECs!$B$2:$B$136,0),MATCH(N$1,UECs!$G$1:$U$1,0))*INDEX(Saturations!$G$2:$U$136,MATCH($B65,Saturations!$B$2:$B$136,0),MATCH(N$1,Saturations!$G$1:$U$1,0))*INDEX('Control Totals'!$E$2:$E$76,MATCH($C65&amp;"_"&amp;N$1,'Control Totals'!$B$2:$B$76,0))</f>
        <v>438947.94999018038</v>
      </c>
      <c r="O65" s="68">
        <f>INDEX(UECs!$G$2:$U$136,MATCH($B65,UECs!$B$2:$B$136,0),MATCH(O$1,UECs!$G$1:$U$1,0))*INDEX(Saturations!$G$2:$U$136,MATCH($B65,Saturations!$B$2:$B$136,0),MATCH(O$1,Saturations!$G$1:$U$1,0))*INDEX('Control Totals'!$E$2:$E$76,MATCH($C65&amp;"_"&amp;O$1,'Control Totals'!$B$2:$B$76,0))</f>
        <v>0</v>
      </c>
      <c r="P65" s="68">
        <f>INDEX(UECs!$G$2:$U$136,MATCH($B65,UECs!$B$2:$B$136,0),MATCH(P$1,UECs!$G$1:$U$1,0))*INDEX(Saturations!$G$2:$U$136,MATCH($B65,Saturations!$B$2:$B$136,0),MATCH(P$1,Saturations!$G$1:$U$1,0))*INDEX('Control Totals'!$E$2:$E$76,MATCH($C65&amp;"_"&amp;P$1,'Control Totals'!$B$2:$B$76,0))</f>
        <v>620060.65627429064</v>
      </c>
      <c r="Q65" s="68">
        <f>INDEX(UECs!$G$2:$U$136,MATCH($B65,UECs!$B$2:$B$136,0),MATCH(Q$1,UECs!$G$1:$U$1,0))*INDEX(Saturations!$G$2:$U$136,MATCH($B65,Saturations!$B$2:$B$136,0),MATCH(Q$1,Saturations!$G$1:$U$1,0))*INDEX('Control Totals'!$E$2:$E$76,MATCH($C65&amp;"_"&amp;Q$1,'Control Totals'!$B$2:$B$76,0))</f>
        <v>2154827.6019794242</v>
      </c>
      <c r="R65" s="68">
        <f>INDEX(UECs!$G$2:$U$136,MATCH($B65,UECs!$B$2:$B$136,0),MATCH(R$1,UECs!$G$1:$U$1,0))*INDEX(Saturations!$G$2:$U$136,MATCH($B65,Saturations!$B$2:$B$136,0),MATCH(R$1,Saturations!$G$1:$U$1,0))*INDEX('Control Totals'!$E$2:$E$76,MATCH($C65&amp;"_"&amp;R$1,'Control Totals'!$B$2:$B$76,0))</f>
        <v>219312.69742593693</v>
      </c>
      <c r="S65" s="68">
        <f>INDEX(UECs!$G$2:$U$136,MATCH($B65,UECs!$B$2:$B$136,0),MATCH(S$1,UECs!$G$1:$U$1,0))*INDEX(Saturations!$G$2:$U$136,MATCH($B65,Saturations!$B$2:$B$136,0),MATCH(S$1,Saturations!$G$1:$U$1,0))*INDEX('Control Totals'!$E$2:$E$76,MATCH($C65&amp;"_"&amp;S$1,'Control Totals'!$B$2:$B$76,0))</f>
        <v>928696.00594774785</v>
      </c>
      <c r="T65" s="68">
        <f>INDEX(UECs!$G$2:$U$136,MATCH($B65,UECs!$B$2:$B$136,0),MATCH(T$1,UECs!$G$1:$U$1,0))*INDEX(Saturations!$G$2:$U$136,MATCH($B65,Saturations!$B$2:$B$136,0),MATCH(T$1,Saturations!$G$1:$U$1,0))*INDEX('Control Totals'!$E$2:$E$76,MATCH($C65&amp;"_"&amp;T$1,'Control Totals'!$B$2:$B$76,0))</f>
        <v>458098.97248476476</v>
      </c>
      <c r="U65" s="68">
        <f>INDEX(UECs!$G$2:$U$136,MATCH($B65,UECs!$B$2:$B$136,0),MATCH(U$1,UECs!$G$1:$U$1,0))*INDEX(Saturations!$G$2:$U$136,MATCH($B65,Saturations!$B$2:$B$136,0),MATCH(U$1,Saturations!$G$1:$U$1,0))*INDEX('Control Totals'!$E$2:$E$76,MATCH($C65&amp;"_"&amp;U$1,'Control Totals'!$B$2:$B$76,0))</f>
        <v>636531.12873040314</v>
      </c>
      <c r="V65" s="68">
        <f>INDEX(UECs!$G$2:$U$136,MATCH($B65,UECs!$B$2:$B$136,0),MATCH(V$1,UECs!$G$1:$U$1,0))*INDEX(Saturations!$G$2:$U$136,MATCH($B65,Saturations!$B$2:$B$136,0),MATCH(V$1,Saturations!$G$1:$U$1,0))*INDEX('Control Totals'!$E$2:$E$76,MATCH($C65&amp;"_"&amp;V$1,'Control Totals'!$B$2:$B$76,0))</f>
        <v>2699547.951807315</v>
      </c>
    </row>
    <row r="66" spans="1:22" ht="14.4" x14ac:dyDescent="0.3">
      <c r="A66" t="str">
        <f t="shared" si="0"/>
        <v>IDInterior LightingGeneral Service Lighting</v>
      </c>
      <c r="B66" s="64" t="str">
        <f t="shared" si="1"/>
        <v>ID_Interior Lighting_Electric_General Service Lighting</v>
      </c>
      <c r="C66" s="65" t="s">
        <v>30</v>
      </c>
      <c r="D66" s="65" t="s">
        <v>85</v>
      </c>
      <c r="E66" s="65" t="s">
        <v>118</v>
      </c>
      <c r="F66" s="65" t="s">
        <v>86</v>
      </c>
      <c r="G66" s="65" t="s">
        <v>1</v>
      </c>
      <c r="H66" s="68">
        <f>INDEX(UECs!$G$2:$U$136,MATCH($B66,UECs!$B$2:$B$136,0),MATCH(H$1,UECs!$G$1:$U$1,0))*INDEX(Saturations!$G$2:$U$136,MATCH($B66,Saturations!$B$2:$B$136,0),MATCH(H$1,Saturations!$G$1:$U$1,0))*INDEX('Control Totals'!$E$2:$E$76,MATCH($C66&amp;"_"&amp;H$1,'Control Totals'!$B$2:$B$76,0))</f>
        <v>321777.87045456871</v>
      </c>
      <c r="I66" s="68">
        <f>INDEX(UECs!$G$2:$U$136,MATCH($B66,UECs!$B$2:$B$136,0),MATCH(I$1,UECs!$G$1:$U$1,0))*INDEX(Saturations!$G$2:$U$136,MATCH($B66,Saturations!$B$2:$B$136,0),MATCH(I$1,Saturations!$G$1:$U$1,0))*INDEX('Control Totals'!$E$2:$E$76,MATCH($C66&amp;"_"&amp;I$1,'Control Totals'!$B$2:$B$76,0))</f>
        <v>69771.99857313915</v>
      </c>
      <c r="J66" s="68">
        <f>INDEX(UECs!$G$2:$U$136,MATCH($B66,UECs!$B$2:$B$136,0),MATCH(J$1,UECs!$G$1:$U$1,0))*INDEX(Saturations!$G$2:$U$136,MATCH($B66,Saturations!$B$2:$B$136,0),MATCH(J$1,Saturations!$G$1:$U$1,0))*INDEX('Control Totals'!$E$2:$E$76,MATCH($C66&amp;"_"&amp;J$1,'Control Totals'!$B$2:$B$76,0))</f>
        <v>870064.68258300016</v>
      </c>
      <c r="K66" s="68">
        <f>INDEX(UECs!$G$2:$U$136,MATCH($B66,UECs!$B$2:$B$136,0),MATCH(K$1,UECs!$G$1:$U$1,0))*INDEX(Saturations!$G$2:$U$136,MATCH($B66,Saturations!$B$2:$B$136,0),MATCH(K$1,Saturations!$G$1:$U$1,0))*INDEX('Control Totals'!$E$2:$E$76,MATCH($C66&amp;"_"&amp;K$1,'Control Totals'!$B$2:$B$76,0))</f>
        <v>19167.599087243841</v>
      </c>
      <c r="L66" s="68">
        <f>INDEX(UECs!$G$2:$U$136,MATCH($B66,UECs!$B$2:$B$136,0),MATCH(L$1,UECs!$G$1:$U$1,0))*INDEX(Saturations!$G$2:$U$136,MATCH($B66,Saturations!$B$2:$B$136,0),MATCH(L$1,Saturations!$G$1:$U$1,0))*INDEX('Control Totals'!$E$2:$E$76,MATCH($C66&amp;"_"&amp;L$1,'Control Totals'!$B$2:$B$76,0))</f>
        <v>451.50528560205919</v>
      </c>
      <c r="M66" s="68">
        <f>INDEX(UECs!$G$2:$U$136,MATCH($B66,UECs!$B$2:$B$136,0),MATCH(M$1,UECs!$G$1:$U$1,0))*INDEX(Saturations!$G$2:$U$136,MATCH($B66,Saturations!$B$2:$B$136,0),MATCH(M$1,Saturations!$G$1:$U$1,0))*INDEX('Control Totals'!$E$2:$E$76,MATCH($C66&amp;"_"&amp;M$1,'Control Totals'!$B$2:$B$76,0))</f>
        <v>37840.682742042045</v>
      </c>
      <c r="N66" s="68">
        <f>INDEX(UECs!$G$2:$U$136,MATCH($B66,UECs!$B$2:$B$136,0),MATCH(N$1,UECs!$G$1:$U$1,0))*INDEX(Saturations!$G$2:$U$136,MATCH($B66,Saturations!$B$2:$B$136,0),MATCH(N$1,Saturations!$G$1:$U$1,0))*INDEX('Control Totals'!$E$2:$E$76,MATCH($C66&amp;"_"&amp;N$1,'Control Totals'!$B$2:$B$76,0))</f>
        <v>28148.275361058237</v>
      </c>
      <c r="O66" s="68">
        <f>INDEX(UECs!$G$2:$U$136,MATCH($B66,UECs!$B$2:$B$136,0),MATCH(O$1,UECs!$G$1:$U$1,0))*INDEX(Saturations!$G$2:$U$136,MATCH($B66,Saturations!$B$2:$B$136,0),MATCH(O$1,Saturations!$G$1:$U$1,0))*INDEX('Control Totals'!$E$2:$E$76,MATCH($C66&amp;"_"&amp;O$1,'Control Totals'!$B$2:$B$76,0))</f>
        <v>30466.40602087825</v>
      </c>
      <c r="P66" s="68">
        <f>INDEX(UECs!$G$2:$U$136,MATCH($B66,UECs!$B$2:$B$136,0),MATCH(P$1,UECs!$G$1:$U$1,0))*INDEX(Saturations!$G$2:$U$136,MATCH($B66,Saturations!$B$2:$B$136,0),MATCH(P$1,Saturations!$G$1:$U$1,0))*INDEX('Control Totals'!$E$2:$E$76,MATCH($C66&amp;"_"&amp;P$1,'Control Totals'!$B$2:$B$76,0))</f>
        <v>33930.449179823867</v>
      </c>
      <c r="Q66" s="68">
        <f>INDEX(UECs!$G$2:$U$136,MATCH($B66,UECs!$B$2:$B$136,0),MATCH(Q$1,UECs!$G$1:$U$1,0))*INDEX(Saturations!$G$2:$U$136,MATCH($B66,Saturations!$B$2:$B$136,0),MATCH(Q$1,Saturations!$G$1:$U$1,0))*INDEX('Control Totals'!$E$2:$E$76,MATCH($C66&amp;"_"&amp;Q$1,'Control Totals'!$B$2:$B$76,0))</f>
        <v>132714.36257802634</v>
      </c>
      <c r="R66" s="68">
        <f>INDEX(UECs!$G$2:$U$136,MATCH($B66,UECs!$B$2:$B$136,0),MATCH(R$1,UECs!$G$1:$U$1,0))*INDEX(Saturations!$G$2:$U$136,MATCH($B66,Saturations!$B$2:$B$136,0),MATCH(R$1,Saturations!$G$1:$U$1,0))*INDEX('Control Totals'!$E$2:$E$76,MATCH($C66&amp;"_"&amp;R$1,'Control Totals'!$B$2:$B$76,0))</f>
        <v>7986.2071401445564</v>
      </c>
      <c r="S66" s="68">
        <f>INDEX(UECs!$G$2:$U$136,MATCH($B66,UECs!$B$2:$B$136,0),MATCH(S$1,UECs!$G$1:$U$1,0))*INDEX(Saturations!$G$2:$U$136,MATCH($B66,Saturations!$B$2:$B$136,0),MATCH(S$1,Saturations!$G$1:$U$1,0))*INDEX('Control Totals'!$E$2:$E$76,MATCH($C66&amp;"_"&amp;S$1,'Control Totals'!$B$2:$B$76,0))</f>
        <v>60789.750931164359</v>
      </c>
      <c r="T66" s="68">
        <f>INDEX(UECs!$G$2:$U$136,MATCH($B66,UECs!$B$2:$B$136,0),MATCH(T$1,UECs!$G$1:$U$1,0))*INDEX(Saturations!$G$2:$U$136,MATCH($B66,Saturations!$B$2:$B$136,0),MATCH(T$1,Saturations!$G$1:$U$1,0))*INDEX('Control Totals'!$E$2:$E$76,MATCH($C66&amp;"_"&amp;T$1,'Control Totals'!$B$2:$B$76,0))</f>
        <v>35154.155881610248</v>
      </c>
      <c r="U66" s="68">
        <f>INDEX(UECs!$G$2:$U$136,MATCH($B66,UECs!$B$2:$B$136,0),MATCH(U$1,UECs!$G$1:$U$1,0))*INDEX(Saturations!$G$2:$U$136,MATCH($B66,Saturations!$B$2:$B$136,0),MATCH(U$1,Saturations!$G$1:$U$1,0))*INDEX('Control Totals'!$E$2:$E$76,MATCH($C66&amp;"_"&amp;U$1,'Control Totals'!$B$2:$B$76,0))</f>
        <v>38398.126331606494</v>
      </c>
      <c r="V66" s="68">
        <f>INDEX(UECs!$G$2:$U$136,MATCH($B66,UECs!$B$2:$B$136,0),MATCH(V$1,UECs!$G$1:$U$1,0))*INDEX(Saturations!$G$2:$U$136,MATCH($B66,Saturations!$B$2:$B$136,0),MATCH(V$1,Saturations!$G$1:$U$1,0))*INDEX('Control Totals'!$E$2:$E$76,MATCH($C66&amp;"_"&amp;V$1,'Control Totals'!$B$2:$B$76,0))</f>
        <v>148951.73137069339</v>
      </c>
    </row>
    <row r="67" spans="1:22" ht="14.4" x14ac:dyDescent="0.3">
      <c r="A67" t="str">
        <f t="shared" ref="A67:A130" si="2">C67&amp;D67&amp;F67</f>
        <v>IDInterior LightingHigh-Bay Lighting</v>
      </c>
      <c r="B67" s="64" t="str">
        <f t="shared" ref="B67:B130" si="3">C67&amp;"_"&amp;D67&amp;"_"&amp;E67&amp;"_"&amp;F67</f>
        <v>ID_Interior Lighting_Electric_High-Bay Lighting</v>
      </c>
      <c r="C67" s="65" t="s">
        <v>30</v>
      </c>
      <c r="D67" s="65" t="s">
        <v>85</v>
      </c>
      <c r="E67" s="65" t="s">
        <v>118</v>
      </c>
      <c r="F67" s="65" t="s">
        <v>87</v>
      </c>
      <c r="G67" s="65" t="s">
        <v>1</v>
      </c>
      <c r="H67" s="68">
        <f>INDEX(UECs!$G$2:$U$136,MATCH($B67,UECs!$B$2:$B$136,0),MATCH(H$1,UECs!$G$1:$U$1,0))*INDEX(Saturations!$G$2:$U$136,MATCH($B67,Saturations!$B$2:$B$136,0),MATCH(H$1,Saturations!$G$1:$U$1,0))*INDEX('Control Totals'!$E$2:$E$76,MATCH($C67&amp;"_"&amp;H$1,'Control Totals'!$B$2:$B$76,0))</f>
        <v>1953469.4244528278</v>
      </c>
      <c r="I67" s="68">
        <f>INDEX(UECs!$G$2:$U$136,MATCH($B67,UECs!$B$2:$B$136,0),MATCH(I$1,UECs!$G$1:$U$1,0))*INDEX(Saturations!$G$2:$U$136,MATCH($B67,Saturations!$B$2:$B$136,0),MATCH(I$1,Saturations!$G$1:$U$1,0))*INDEX('Control Totals'!$E$2:$E$76,MATCH($C67&amp;"_"&amp;I$1,'Control Totals'!$B$2:$B$76,0))</f>
        <v>423576.25682291074</v>
      </c>
      <c r="J67" s="68">
        <f>INDEX(UECs!$G$2:$U$136,MATCH($B67,UECs!$B$2:$B$136,0),MATCH(J$1,UECs!$G$1:$U$1,0))*INDEX(Saturations!$G$2:$U$136,MATCH($B67,Saturations!$B$2:$B$136,0),MATCH(J$1,Saturations!$G$1:$U$1,0))*INDEX('Control Totals'!$E$2:$E$76,MATCH($C67&amp;"_"&amp;J$1,'Control Totals'!$B$2:$B$76,0))</f>
        <v>5282043.6418486275</v>
      </c>
      <c r="K67" s="68">
        <f>INDEX(UECs!$G$2:$U$136,MATCH($B67,UECs!$B$2:$B$136,0),MATCH(K$1,UECs!$G$1:$U$1,0))*INDEX(Saturations!$G$2:$U$136,MATCH($B67,Saturations!$B$2:$B$136,0),MATCH(K$1,Saturations!$G$1:$U$1,0))*INDEX('Control Totals'!$E$2:$E$76,MATCH($C67&amp;"_"&amp;K$1,'Control Totals'!$B$2:$B$76,0))</f>
        <v>116363.87146265034</v>
      </c>
      <c r="L67" s="68">
        <f>INDEX(UECs!$G$2:$U$136,MATCH($B67,UECs!$B$2:$B$136,0),MATCH(L$1,UECs!$G$1:$U$1,0))*INDEX(Saturations!$G$2:$U$136,MATCH($B67,Saturations!$B$2:$B$136,0),MATCH(L$1,Saturations!$G$1:$U$1,0))*INDEX('Control Totals'!$E$2:$E$76,MATCH($C67&amp;"_"&amp;L$1,'Control Totals'!$B$2:$B$76,0))</f>
        <v>2741.0268119323409</v>
      </c>
      <c r="M67" s="68">
        <f>INDEX(UECs!$G$2:$U$136,MATCH($B67,UECs!$B$2:$B$136,0),MATCH(M$1,UECs!$G$1:$U$1,0))*INDEX(Saturations!$G$2:$U$136,MATCH($B67,Saturations!$B$2:$B$136,0),MATCH(M$1,Saturations!$G$1:$U$1,0))*INDEX('Control Totals'!$E$2:$E$76,MATCH($C67&amp;"_"&amp;M$1,'Control Totals'!$B$2:$B$76,0))</f>
        <v>229725.60739672021</v>
      </c>
      <c r="N67" s="68">
        <f>INDEX(UECs!$G$2:$U$136,MATCH($B67,UECs!$B$2:$B$136,0),MATCH(N$1,UECs!$G$1:$U$1,0))*INDEX(Saturations!$G$2:$U$136,MATCH($B67,Saturations!$B$2:$B$136,0),MATCH(N$1,Saturations!$G$1:$U$1,0))*INDEX('Control Totals'!$E$2:$E$76,MATCH($C67&amp;"_"&amp;N$1,'Control Totals'!$B$2:$B$76,0))</f>
        <v>170884.32834497746</v>
      </c>
      <c r="O67" s="68">
        <f>INDEX(UECs!$G$2:$U$136,MATCH($B67,UECs!$B$2:$B$136,0),MATCH(O$1,UECs!$G$1:$U$1,0))*INDEX(Saturations!$G$2:$U$136,MATCH($B67,Saturations!$B$2:$B$136,0),MATCH(O$1,Saturations!$G$1:$U$1,0))*INDEX('Control Totals'!$E$2:$E$76,MATCH($C67&amp;"_"&amp;O$1,'Control Totals'!$B$2:$B$76,0))</f>
        <v>184957.38240381592</v>
      </c>
      <c r="P67" s="68">
        <f>INDEX(UECs!$G$2:$U$136,MATCH($B67,UECs!$B$2:$B$136,0),MATCH(P$1,UECs!$G$1:$U$1,0))*INDEX(Saturations!$G$2:$U$136,MATCH($B67,Saturations!$B$2:$B$136,0),MATCH(P$1,Saturations!$G$1:$U$1,0))*INDEX('Control Totals'!$E$2:$E$76,MATCH($C67&amp;"_"&amp;P$1,'Control Totals'!$B$2:$B$76,0))</f>
        <v>205987.11445601017</v>
      </c>
      <c r="Q67" s="68">
        <f>INDEX(UECs!$G$2:$U$136,MATCH($B67,UECs!$B$2:$B$136,0),MATCH(Q$1,UECs!$G$1:$U$1,0))*INDEX(Saturations!$G$2:$U$136,MATCH($B67,Saturations!$B$2:$B$136,0),MATCH(Q$1,Saturations!$G$1:$U$1,0))*INDEX('Control Totals'!$E$2:$E$76,MATCH($C67&amp;"_"&amp;Q$1,'Control Totals'!$B$2:$B$76,0))</f>
        <v>805690.73664288747</v>
      </c>
      <c r="R67" s="68">
        <f>INDEX(UECs!$G$2:$U$136,MATCH($B67,UECs!$B$2:$B$136,0),MATCH(R$1,UECs!$G$1:$U$1,0))*INDEX(Saturations!$G$2:$U$136,MATCH($B67,Saturations!$B$2:$B$136,0),MATCH(R$1,Saturations!$G$1:$U$1,0))*INDEX('Control Totals'!$E$2:$E$76,MATCH($C67&amp;"_"&amp;R$1,'Control Totals'!$B$2:$B$76,0))</f>
        <v>48483.170839499682</v>
      </c>
      <c r="S67" s="68">
        <f>INDEX(UECs!$G$2:$U$136,MATCH($B67,UECs!$B$2:$B$136,0),MATCH(S$1,UECs!$G$1:$U$1,0))*INDEX(Saturations!$G$2:$U$136,MATCH($B67,Saturations!$B$2:$B$136,0),MATCH(S$1,Saturations!$G$1:$U$1,0))*INDEX('Control Totals'!$E$2:$E$76,MATCH($C67&amp;"_"&amp;S$1,'Control Totals'!$B$2:$B$76,0))</f>
        <v>369046.26037948334</v>
      </c>
      <c r="T67" s="68">
        <f>INDEX(UECs!$G$2:$U$136,MATCH($B67,UECs!$B$2:$B$136,0),MATCH(T$1,UECs!$G$1:$U$1,0))*INDEX(Saturations!$G$2:$U$136,MATCH($B67,Saturations!$B$2:$B$136,0),MATCH(T$1,Saturations!$G$1:$U$1,0))*INDEX('Control Totals'!$E$2:$E$76,MATCH($C67&amp;"_"&amp;T$1,'Control Totals'!$B$2:$B$76,0))</f>
        <v>213416.07040957137</v>
      </c>
      <c r="U67" s="68">
        <f>INDEX(UECs!$G$2:$U$136,MATCH($B67,UECs!$B$2:$B$136,0),MATCH(U$1,UECs!$G$1:$U$1,0))*INDEX(Saturations!$G$2:$U$136,MATCH($B67,Saturations!$B$2:$B$136,0),MATCH(U$1,Saturations!$G$1:$U$1,0))*INDEX('Control Totals'!$E$2:$E$76,MATCH($C67&amp;"_"&amp;U$1,'Control Totals'!$B$2:$B$76,0))</f>
        <v>233109.77115705903</v>
      </c>
      <c r="V67" s="68">
        <f>INDEX(UECs!$G$2:$U$136,MATCH($B67,UECs!$B$2:$B$136,0),MATCH(V$1,UECs!$G$1:$U$1,0))*INDEX(Saturations!$G$2:$U$136,MATCH($B67,Saturations!$B$2:$B$136,0),MATCH(V$1,Saturations!$G$1:$U$1,0))*INDEX('Control Totals'!$E$2:$E$76,MATCH($C67&amp;"_"&amp;V$1,'Control Totals'!$B$2:$B$76,0))</f>
        <v>904265.58091428038</v>
      </c>
    </row>
    <row r="68" spans="1:22" ht="14.4" x14ac:dyDescent="0.3">
      <c r="A68" t="str">
        <f t="shared" si="2"/>
        <v>IDInterior LightingLinear Lighting</v>
      </c>
      <c r="B68" s="64" t="str">
        <f t="shared" si="3"/>
        <v>ID_Interior Lighting_Electric_Linear Lighting</v>
      </c>
      <c r="C68" s="65" t="s">
        <v>30</v>
      </c>
      <c r="D68" s="65" t="s">
        <v>85</v>
      </c>
      <c r="E68" s="65" t="s">
        <v>118</v>
      </c>
      <c r="F68" s="65" t="s">
        <v>88</v>
      </c>
      <c r="G68" s="65" t="s">
        <v>1</v>
      </c>
      <c r="H68" s="68">
        <f>INDEX(UECs!$G$2:$U$136,MATCH($B68,UECs!$B$2:$B$136,0),MATCH(H$1,UECs!$G$1:$U$1,0))*INDEX(Saturations!$G$2:$U$136,MATCH($B68,Saturations!$B$2:$B$136,0),MATCH(H$1,Saturations!$G$1:$U$1,0))*INDEX('Control Totals'!$E$2:$E$76,MATCH($C68&amp;"_"&amp;H$1,'Control Totals'!$B$2:$B$76,0))</f>
        <v>1055121.1861498503</v>
      </c>
      <c r="I68" s="68">
        <f>INDEX(UECs!$G$2:$U$136,MATCH($B68,UECs!$B$2:$B$136,0),MATCH(I$1,UECs!$G$1:$U$1,0))*INDEX(Saturations!$G$2:$U$136,MATCH($B68,Saturations!$B$2:$B$136,0),MATCH(I$1,Saturations!$G$1:$U$1,0))*INDEX('Control Totals'!$E$2:$E$76,MATCH($C68&amp;"_"&amp;I$1,'Control Totals'!$B$2:$B$76,0))</f>
        <v>228784.88750807443</v>
      </c>
      <c r="J68" s="68">
        <f>INDEX(UECs!$G$2:$U$136,MATCH($B68,UECs!$B$2:$B$136,0),MATCH(J$1,UECs!$G$1:$U$1,0))*INDEX(Saturations!$G$2:$U$136,MATCH($B68,Saturations!$B$2:$B$136,0),MATCH(J$1,Saturations!$G$1:$U$1,0))*INDEX('Control Totals'!$E$2:$E$76,MATCH($C68&amp;"_"&amp;J$1,'Control Totals'!$B$2:$B$76,0))</f>
        <v>2852973.3216805612</v>
      </c>
      <c r="K68" s="68">
        <f>INDEX(UECs!$G$2:$U$136,MATCH($B68,UECs!$B$2:$B$136,0),MATCH(K$1,UECs!$G$1:$U$1,0))*INDEX(Saturations!$G$2:$U$136,MATCH($B68,Saturations!$B$2:$B$136,0),MATCH(K$1,Saturations!$G$1:$U$1,0))*INDEX('Control Totals'!$E$2:$E$76,MATCH($C68&amp;"_"&amp;K$1,'Control Totals'!$B$2:$B$76,0))</f>
        <v>62851.245351357757</v>
      </c>
      <c r="L68" s="68">
        <f>INDEX(UECs!$G$2:$U$136,MATCH($B68,UECs!$B$2:$B$136,0),MATCH(L$1,UECs!$G$1:$U$1,0))*INDEX(Saturations!$G$2:$U$136,MATCH($B68,Saturations!$B$2:$B$136,0),MATCH(L$1,Saturations!$G$1:$U$1,0))*INDEX('Control Totals'!$E$2:$E$76,MATCH($C68&amp;"_"&amp;L$1,'Control Totals'!$B$2:$B$76,0))</f>
        <v>1480.5020364650363</v>
      </c>
      <c r="M68" s="68">
        <f>INDEX(UECs!$G$2:$U$136,MATCH($B68,UECs!$B$2:$B$136,0),MATCH(M$1,UECs!$G$1:$U$1,0))*INDEX(Saturations!$G$2:$U$136,MATCH($B68,Saturations!$B$2:$B$136,0),MATCH(M$1,Saturations!$G$1:$U$1,0))*INDEX('Control Totals'!$E$2:$E$76,MATCH($C68&amp;"_"&amp;M$1,'Control Totals'!$B$2:$B$76,0))</f>
        <v>124080.95685107321</v>
      </c>
      <c r="N68" s="68">
        <f>INDEX(UECs!$G$2:$U$136,MATCH($B68,UECs!$B$2:$B$136,0),MATCH(N$1,UECs!$G$1:$U$1,0))*INDEX(Saturations!$G$2:$U$136,MATCH($B68,Saturations!$B$2:$B$136,0),MATCH(N$1,Saturations!$G$1:$U$1,0))*INDEX('Control Totals'!$E$2:$E$76,MATCH($C68&amp;"_"&amp;N$1,'Control Totals'!$B$2:$B$76,0))</f>
        <v>92299.205178640885</v>
      </c>
      <c r="O68" s="68">
        <f>INDEX(UECs!$G$2:$U$136,MATCH($B68,UECs!$B$2:$B$136,0),MATCH(O$1,UECs!$G$1:$U$1,0))*INDEX(Saturations!$G$2:$U$136,MATCH($B68,Saturations!$B$2:$B$136,0),MATCH(O$1,Saturations!$G$1:$U$1,0))*INDEX('Control Totals'!$E$2:$E$76,MATCH($C68&amp;"_"&amp;O$1,'Control Totals'!$B$2:$B$76,0))</f>
        <v>99900.438812216598</v>
      </c>
      <c r="P68" s="68">
        <f>INDEX(UECs!$G$2:$U$136,MATCH($B68,UECs!$B$2:$B$136,0),MATCH(P$1,UECs!$G$1:$U$1,0))*INDEX(Saturations!$G$2:$U$136,MATCH($B68,Saturations!$B$2:$B$136,0),MATCH(P$1,Saturations!$G$1:$U$1,0))*INDEX('Control Totals'!$E$2:$E$76,MATCH($C68&amp;"_"&amp;P$1,'Control Totals'!$B$2:$B$76,0))</f>
        <v>111259.1606583698</v>
      </c>
      <c r="Q68" s="68">
        <f>INDEX(UECs!$G$2:$U$136,MATCH($B68,UECs!$B$2:$B$136,0),MATCH(Q$1,UECs!$G$1:$U$1,0))*INDEX(Saturations!$G$2:$U$136,MATCH($B68,Saturations!$B$2:$B$136,0),MATCH(Q$1,Saturations!$G$1:$U$1,0))*INDEX('Control Totals'!$E$2:$E$76,MATCH($C68&amp;"_"&amp;Q$1,'Control Totals'!$B$2:$B$76,0))</f>
        <v>435175.1581444412</v>
      </c>
      <c r="R68" s="68">
        <f>INDEX(UECs!$G$2:$U$136,MATCH($B68,UECs!$B$2:$B$136,0),MATCH(R$1,UECs!$G$1:$U$1,0))*INDEX(Saturations!$G$2:$U$136,MATCH($B68,Saturations!$B$2:$B$136,0),MATCH(R$1,Saturations!$G$1:$U$1,0))*INDEX('Control Totals'!$E$2:$E$76,MATCH($C68&amp;"_"&amp;R$1,'Control Totals'!$B$2:$B$76,0))</f>
        <v>26187.059845488788</v>
      </c>
      <c r="S68" s="68">
        <f>INDEX(UECs!$G$2:$U$136,MATCH($B68,UECs!$B$2:$B$136,0),MATCH(S$1,UECs!$G$1:$U$1,0))*INDEX(Saturations!$G$2:$U$136,MATCH($B68,Saturations!$B$2:$B$136,0),MATCH(S$1,Saturations!$G$1:$U$1,0))*INDEX('Control Totals'!$E$2:$E$76,MATCH($C68&amp;"_"&amp;S$1,'Control Totals'!$B$2:$B$76,0))</f>
        <v>199331.77510819532</v>
      </c>
      <c r="T68" s="68">
        <f>INDEX(UECs!$G$2:$U$136,MATCH($B68,UECs!$B$2:$B$136,0),MATCH(T$1,UECs!$G$1:$U$1,0))*INDEX(Saturations!$G$2:$U$136,MATCH($B68,Saturations!$B$2:$B$136,0),MATCH(T$1,Saturations!$G$1:$U$1,0))*INDEX('Control Totals'!$E$2:$E$76,MATCH($C68&amp;"_"&amp;T$1,'Control Totals'!$B$2:$B$76,0))</f>
        <v>115271.73885358372</v>
      </c>
      <c r="U68" s="68">
        <f>INDEX(UECs!$G$2:$U$136,MATCH($B68,UECs!$B$2:$B$136,0),MATCH(U$1,UECs!$G$1:$U$1,0))*INDEX(Saturations!$G$2:$U$136,MATCH($B68,Saturations!$B$2:$B$136,0),MATCH(U$1,Saturations!$G$1:$U$1,0))*INDEX('Control Totals'!$E$2:$E$76,MATCH($C68&amp;"_"&amp;U$1,'Control Totals'!$B$2:$B$76,0))</f>
        <v>125908.83438846249</v>
      </c>
      <c r="V68" s="68">
        <f>INDEX(UECs!$G$2:$U$136,MATCH($B68,UECs!$B$2:$B$136,0),MATCH(V$1,UECs!$G$1:$U$1,0))*INDEX(Saturations!$G$2:$U$136,MATCH($B68,Saturations!$B$2:$B$136,0),MATCH(V$1,Saturations!$G$1:$U$1,0))*INDEX('Control Totals'!$E$2:$E$76,MATCH($C68&amp;"_"&amp;V$1,'Control Totals'!$B$2:$B$76,0))</f>
        <v>488418.07319098822</v>
      </c>
    </row>
    <row r="69" spans="1:22" ht="14.4" x14ac:dyDescent="0.3">
      <c r="A69" t="str">
        <f t="shared" si="2"/>
        <v>IDExterior LightingGeneral Service Lighting</v>
      </c>
      <c r="B69" s="64" t="str">
        <f t="shared" si="3"/>
        <v>ID_Exterior Lighting_Electric_General Service Lighting</v>
      </c>
      <c r="C69" s="65" t="s">
        <v>30</v>
      </c>
      <c r="D69" s="65" t="s">
        <v>89</v>
      </c>
      <c r="E69" s="65" t="s">
        <v>118</v>
      </c>
      <c r="F69" s="65" t="s">
        <v>86</v>
      </c>
      <c r="G69" s="65" t="s">
        <v>1</v>
      </c>
      <c r="H69" s="68">
        <f>INDEX(UECs!$G$2:$U$136,MATCH($B69,UECs!$B$2:$B$136,0),MATCH(H$1,UECs!$G$1:$U$1,0))*INDEX(Saturations!$G$2:$U$136,MATCH($B69,Saturations!$B$2:$B$136,0),MATCH(H$1,Saturations!$G$1:$U$1,0))*INDEX('Control Totals'!$E$2:$E$76,MATCH($C69&amp;"_"&amp;H$1,'Control Totals'!$B$2:$B$76,0))</f>
        <v>286271.63459303288</v>
      </c>
      <c r="I69" s="68">
        <f>INDEX(UECs!$G$2:$U$136,MATCH($B69,UECs!$B$2:$B$136,0),MATCH(I$1,UECs!$G$1:$U$1,0))*INDEX(Saturations!$G$2:$U$136,MATCH($B69,Saturations!$B$2:$B$136,0),MATCH(I$1,Saturations!$G$1:$U$1,0))*INDEX('Control Totals'!$E$2:$E$76,MATCH($C69&amp;"_"&amp;I$1,'Control Totals'!$B$2:$B$76,0))</f>
        <v>62073.081819265026</v>
      </c>
      <c r="J69" s="68">
        <f>INDEX(UECs!$G$2:$U$136,MATCH($B69,UECs!$B$2:$B$136,0),MATCH(J$1,UECs!$G$1:$U$1,0))*INDEX(Saturations!$G$2:$U$136,MATCH($B69,Saturations!$B$2:$B$136,0),MATCH(J$1,Saturations!$G$1:$U$1,0))*INDEX('Control Totals'!$E$2:$E$76,MATCH($C69&amp;"_"&amp;J$1,'Control Totals'!$B$2:$B$76,0))</f>
        <v>774058.32331738994</v>
      </c>
      <c r="K69" s="68">
        <f>INDEX(UECs!$G$2:$U$136,MATCH($B69,UECs!$B$2:$B$136,0),MATCH(K$1,UECs!$G$1:$U$1,0))*INDEX(Saturations!$G$2:$U$136,MATCH($B69,Saturations!$B$2:$B$136,0),MATCH(K$1,Saturations!$G$1:$U$1,0))*INDEX('Control Totals'!$E$2:$E$76,MATCH($C69&amp;"_"&amp;K$1,'Control Totals'!$B$2:$B$76,0))</f>
        <v>17052.570812833259</v>
      </c>
      <c r="L69" s="68">
        <f>INDEX(UECs!$G$2:$U$136,MATCH($B69,UECs!$B$2:$B$136,0),MATCH(L$1,UECs!$G$1:$U$1,0))*INDEX(Saturations!$G$2:$U$136,MATCH($B69,Saturations!$B$2:$B$136,0),MATCH(L$1,Saturations!$G$1:$U$1,0))*INDEX('Control Totals'!$E$2:$E$76,MATCH($C69&amp;"_"&amp;L$1,'Control Totals'!$B$2:$B$76,0))</f>
        <v>401.68441650167705</v>
      </c>
      <c r="M69" s="68">
        <f>INDEX(UECs!$G$2:$U$136,MATCH($B69,UECs!$B$2:$B$136,0),MATCH(M$1,UECs!$G$1:$U$1,0))*INDEX(Saturations!$G$2:$U$136,MATCH($B69,Saturations!$B$2:$B$136,0),MATCH(M$1,Saturations!$G$1:$U$1,0))*INDEX('Control Totals'!$E$2:$E$76,MATCH($C69&amp;"_"&amp;M$1,'Control Totals'!$B$2:$B$76,0))</f>
        <v>33665.192971094017</v>
      </c>
      <c r="N69" s="68">
        <f>INDEX(UECs!$G$2:$U$136,MATCH($B69,UECs!$B$2:$B$136,0),MATCH(N$1,UECs!$G$1:$U$1,0))*INDEX(Saturations!$G$2:$U$136,MATCH($B69,Saturations!$B$2:$B$136,0),MATCH(N$1,Saturations!$G$1:$U$1,0))*INDEX('Control Totals'!$E$2:$E$76,MATCH($C69&amp;"_"&amp;N$1,'Control Totals'!$B$2:$B$76,0))</f>
        <v>25042.283943272716</v>
      </c>
      <c r="O69" s="68">
        <f>INDEX(UECs!$G$2:$U$136,MATCH($B69,UECs!$B$2:$B$136,0),MATCH(O$1,UECs!$G$1:$U$1,0))*INDEX(Saturations!$G$2:$U$136,MATCH($B69,Saturations!$B$2:$B$136,0),MATCH(O$1,Saturations!$G$1:$U$1,0))*INDEX('Control Totals'!$E$2:$E$76,MATCH($C69&amp;"_"&amp;O$1,'Control Totals'!$B$2:$B$76,0))</f>
        <v>27104.622948280819</v>
      </c>
      <c r="P69" s="68">
        <f>INDEX(UECs!$G$2:$U$136,MATCH($B69,UECs!$B$2:$B$136,0),MATCH(P$1,UECs!$G$1:$U$1,0))*INDEX(Saturations!$G$2:$U$136,MATCH($B69,Saturations!$B$2:$B$136,0),MATCH(P$1,Saturations!$G$1:$U$1,0))*INDEX('Control Totals'!$E$2:$E$76,MATCH($C69&amp;"_"&amp;P$1,'Control Totals'!$B$2:$B$76,0))</f>
        <v>30186.429960090802</v>
      </c>
      <c r="Q69" s="68">
        <f>INDEX(UECs!$G$2:$U$136,MATCH($B69,UECs!$B$2:$B$136,0),MATCH(Q$1,UECs!$G$1:$U$1,0))*INDEX(Saturations!$G$2:$U$136,MATCH($B69,Saturations!$B$2:$B$136,0),MATCH(Q$1,Saturations!$G$1:$U$1,0))*INDEX('Control Totals'!$E$2:$E$76,MATCH($C69&amp;"_"&amp;Q$1,'Control Totals'!$B$2:$B$76,0))</f>
        <v>118070.13781125796</v>
      </c>
      <c r="R69" s="68">
        <f>INDEX(UECs!$G$2:$U$136,MATCH($B69,UECs!$B$2:$B$136,0),MATCH(R$1,UECs!$G$1:$U$1,0))*INDEX(Saturations!$G$2:$U$136,MATCH($B69,Saturations!$B$2:$B$136,0),MATCH(R$1,Saturations!$G$1:$U$1,0))*INDEX('Control Totals'!$E$2:$E$76,MATCH($C69&amp;"_"&amp;R$1,'Control Totals'!$B$2:$B$76,0))</f>
        <v>7104.97763248303</v>
      </c>
      <c r="S69" s="68">
        <f>INDEX(UECs!$G$2:$U$136,MATCH($B69,UECs!$B$2:$B$136,0),MATCH(S$1,UECs!$G$1:$U$1,0))*INDEX(Saturations!$G$2:$U$136,MATCH($B69,Saturations!$B$2:$B$136,0),MATCH(S$1,Saturations!$G$1:$U$1,0))*INDEX('Control Totals'!$E$2:$E$76,MATCH($C69&amp;"_"&amp;S$1,'Control Totals'!$B$2:$B$76,0))</f>
        <v>54081.97071160857</v>
      </c>
      <c r="T69" s="68">
        <f>INDEX(UECs!$G$2:$U$136,MATCH($B69,UECs!$B$2:$B$136,0),MATCH(T$1,UECs!$G$1:$U$1,0))*INDEX(Saturations!$G$2:$U$136,MATCH($B69,Saturations!$B$2:$B$136,0),MATCH(T$1,Saturations!$G$1:$U$1,0))*INDEX('Control Totals'!$E$2:$E$76,MATCH($C69&amp;"_"&amp;T$1,'Control Totals'!$B$2:$B$76,0))</f>
        <v>31275.10805124716</v>
      </c>
      <c r="U69" s="68">
        <f>INDEX(UECs!$G$2:$U$136,MATCH($B69,UECs!$B$2:$B$136,0),MATCH(U$1,UECs!$G$1:$U$1,0))*INDEX(Saturations!$G$2:$U$136,MATCH($B69,Saturations!$B$2:$B$136,0),MATCH(U$1,Saturations!$G$1:$U$1,0))*INDEX('Control Totals'!$E$2:$E$76,MATCH($C69&amp;"_"&amp;U$1,'Control Totals'!$B$2:$B$76,0))</f>
        <v>34161.126042416108</v>
      </c>
      <c r="V69" s="68">
        <f>INDEX(UECs!$G$2:$U$136,MATCH($B69,UECs!$B$2:$B$136,0),MATCH(V$1,UECs!$G$1:$U$1,0))*INDEX(Saturations!$G$2:$U$136,MATCH($B69,Saturations!$B$2:$B$136,0),MATCH(V$1,Saturations!$G$1:$U$1,0))*INDEX('Control Totals'!$E$2:$E$76,MATCH($C69&amp;"_"&amp;V$1,'Control Totals'!$B$2:$B$76,0))</f>
        <v>132515.81146557155</v>
      </c>
    </row>
    <row r="70" spans="1:22" ht="14.4" x14ac:dyDescent="0.3">
      <c r="A70" t="str">
        <f t="shared" si="2"/>
        <v>IDExterior LightingArea Lighting</v>
      </c>
      <c r="B70" s="64" t="str">
        <f t="shared" si="3"/>
        <v>ID_Exterior Lighting_Electric_Area Lighting</v>
      </c>
      <c r="C70" s="65" t="s">
        <v>30</v>
      </c>
      <c r="D70" s="65" t="s">
        <v>89</v>
      </c>
      <c r="E70" s="65" t="s">
        <v>118</v>
      </c>
      <c r="F70" s="65" t="s">
        <v>90</v>
      </c>
      <c r="G70" s="65" t="s">
        <v>1</v>
      </c>
      <c r="H70" s="68">
        <f>INDEX(UECs!$G$2:$U$136,MATCH($B70,UECs!$B$2:$B$136,0),MATCH(H$1,UECs!$G$1:$U$1,0))*INDEX(Saturations!$G$2:$U$136,MATCH($B70,Saturations!$B$2:$B$136,0),MATCH(H$1,Saturations!$G$1:$U$1,0))*INDEX('Control Totals'!$E$2:$E$76,MATCH($C70&amp;"_"&amp;H$1,'Control Totals'!$B$2:$B$76,0))</f>
        <v>669452.7445079505</v>
      </c>
      <c r="I70" s="68">
        <f>INDEX(UECs!$G$2:$U$136,MATCH($B70,UECs!$B$2:$B$136,0),MATCH(I$1,UECs!$G$1:$U$1,0))*INDEX(Saturations!$G$2:$U$136,MATCH($B70,Saturations!$B$2:$B$136,0),MATCH(I$1,Saturations!$G$1:$U$1,0))*INDEX('Control Totals'!$E$2:$E$76,MATCH($C70&amp;"_"&amp;I$1,'Control Totals'!$B$2:$B$76,0))</f>
        <v>145159.31710470931</v>
      </c>
      <c r="J70" s="68">
        <f>INDEX(UECs!$G$2:$U$136,MATCH($B70,UECs!$B$2:$B$136,0),MATCH(J$1,UECs!$G$1:$U$1,0))*INDEX(Saturations!$G$2:$U$136,MATCH($B70,Saturations!$B$2:$B$136,0),MATCH(J$1,Saturations!$G$1:$U$1,0))*INDEX('Control Totals'!$E$2:$E$76,MATCH($C70&amp;"_"&amp;J$1,'Control Totals'!$B$2:$B$76,0))</f>
        <v>1810153.0376585231</v>
      </c>
      <c r="K70" s="68">
        <f>INDEX(UECs!$G$2:$U$136,MATCH($B70,UECs!$B$2:$B$136,0),MATCH(K$1,UECs!$G$1:$U$1,0))*INDEX(Saturations!$G$2:$U$136,MATCH($B70,Saturations!$B$2:$B$136,0),MATCH(K$1,Saturations!$G$1:$U$1,0))*INDEX('Control Totals'!$E$2:$E$76,MATCH($C70&amp;"_"&amp;K$1,'Control Totals'!$B$2:$B$76,0))</f>
        <v>39877.825645549419</v>
      </c>
      <c r="L70" s="68">
        <f>INDEX(UECs!$G$2:$U$136,MATCH($B70,UECs!$B$2:$B$136,0),MATCH(L$1,UECs!$G$1:$U$1,0))*INDEX(Saturations!$G$2:$U$136,MATCH($B70,Saturations!$B$2:$B$136,0),MATCH(L$1,Saturations!$G$1:$U$1,0))*INDEX('Control Totals'!$E$2:$E$76,MATCH($C70&amp;"_"&amp;L$1,'Control Totals'!$B$2:$B$76,0))</f>
        <v>939.34816642035173</v>
      </c>
      <c r="M70" s="68">
        <f>INDEX(UECs!$G$2:$U$136,MATCH($B70,UECs!$B$2:$B$136,0),MATCH(M$1,UECs!$G$1:$U$1,0))*INDEX(Saturations!$G$2:$U$136,MATCH($B70,Saturations!$B$2:$B$136,0),MATCH(M$1,Saturations!$G$1:$U$1,0))*INDEX('Control Totals'!$E$2:$E$76,MATCH($C70&amp;"_"&amp;M$1,'Control Totals'!$B$2:$B$76,0))</f>
        <v>78726.821331522704</v>
      </c>
      <c r="N70" s="68">
        <f>INDEX(UECs!$G$2:$U$136,MATCH($B70,UECs!$B$2:$B$136,0),MATCH(N$1,UECs!$G$1:$U$1,0))*INDEX(Saturations!$G$2:$U$136,MATCH($B70,Saturations!$B$2:$B$136,0),MATCH(N$1,Saturations!$G$1:$U$1,0))*INDEX('Control Totals'!$E$2:$E$76,MATCH($C70&amp;"_"&amp;N$1,'Control Totals'!$B$2:$B$76,0))</f>
        <v>58561.951967068235</v>
      </c>
      <c r="O70" s="68">
        <f>INDEX(UECs!$G$2:$U$136,MATCH($B70,UECs!$B$2:$B$136,0),MATCH(O$1,UECs!$G$1:$U$1,0))*INDEX(Saturations!$G$2:$U$136,MATCH($B70,Saturations!$B$2:$B$136,0),MATCH(O$1,Saturations!$G$1:$U$1,0))*INDEX('Control Totals'!$E$2:$E$76,MATCH($C70&amp;"_"&amp;O$1,'Control Totals'!$B$2:$B$76,0))</f>
        <v>63384.778751744976</v>
      </c>
      <c r="P70" s="68">
        <f>INDEX(UECs!$G$2:$U$136,MATCH($B70,UECs!$B$2:$B$136,0),MATCH(P$1,UECs!$G$1:$U$1,0))*INDEX(Saturations!$G$2:$U$136,MATCH($B70,Saturations!$B$2:$B$136,0),MATCH(P$1,Saturations!$G$1:$U$1,0))*INDEX('Control Totals'!$E$2:$E$76,MATCH($C70&amp;"_"&amp;P$1,'Control Totals'!$B$2:$B$76,0))</f>
        <v>70591.654714265664</v>
      </c>
      <c r="Q70" s="68">
        <f>INDEX(UECs!$G$2:$U$136,MATCH($B70,UECs!$B$2:$B$136,0),MATCH(Q$1,UECs!$G$1:$U$1,0))*INDEX(Saturations!$G$2:$U$136,MATCH($B70,Saturations!$B$2:$B$136,0),MATCH(Q$1,Saturations!$G$1:$U$1,0))*INDEX('Control Totals'!$E$2:$E$76,MATCH($C70&amp;"_"&amp;Q$1,'Control Totals'!$B$2:$B$76,0))</f>
        <v>276109.70927855338</v>
      </c>
      <c r="R70" s="68">
        <f>INDEX(UECs!$G$2:$U$136,MATCH($B70,UECs!$B$2:$B$136,0),MATCH(R$1,UECs!$G$1:$U$1,0))*INDEX(Saturations!$G$2:$U$136,MATCH($B70,Saturations!$B$2:$B$136,0),MATCH(R$1,Saturations!$G$1:$U$1,0))*INDEX('Control Totals'!$E$2:$E$76,MATCH($C70&amp;"_"&amp;R$1,'Control Totals'!$B$2:$B$76,0))</f>
        <v>16615.152187520034</v>
      </c>
      <c r="S70" s="68">
        <f>INDEX(UECs!$G$2:$U$136,MATCH($B70,UECs!$B$2:$B$136,0),MATCH(S$1,UECs!$G$1:$U$1,0))*INDEX(Saturations!$G$2:$U$136,MATCH($B70,Saturations!$B$2:$B$136,0),MATCH(S$1,Saturations!$G$1:$U$1,0))*INDEX('Control Totals'!$E$2:$E$76,MATCH($C70&amp;"_"&amp;S$1,'Control Totals'!$B$2:$B$76,0))</f>
        <v>126471.92158159458</v>
      </c>
      <c r="T70" s="68">
        <f>INDEX(UECs!$G$2:$U$136,MATCH($B70,UECs!$B$2:$B$136,0),MATCH(T$1,UECs!$G$1:$U$1,0))*INDEX(Saturations!$G$2:$U$136,MATCH($B70,Saturations!$B$2:$B$136,0),MATCH(T$1,Saturations!$G$1:$U$1,0))*INDEX('Control Totals'!$E$2:$E$76,MATCH($C70&amp;"_"&amp;T$1,'Control Totals'!$B$2:$B$76,0))</f>
        <v>73137.55325236707</v>
      </c>
      <c r="U70" s="68">
        <f>INDEX(UECs!$G$2:$U$136,MATCH($B70,UECs!$B$2:$B$136,0),MATCH(U$1,UECs!$G$1:$U$1,0))*INDEX(Saturations!$G$2:$U$136,MATCH($B70,Saturations!$B$2:$B$136,0),MATCH(U$1,Saturations!$G$1:$U$1,0))*INDEX('Control Totals'!$E$2:$E$76,MATCH($C70&amp;"_"&amp;U$1,'Control Totals'!$B$2:$B$76,0))</f>
        <v>79886.572126116153</v>
      </c>
      <c r="V70" s="68">
        <f>INDEX(UECs!$G$2:$U$136,MATCH($B70,UECs!$B$2:$B$136,0),MATCH(V$1,UECs!$G$1:$U$1,0))*INDEX(Saturations!$G$2:$U$136,MATCH($B70,Saturations!$B$2:$B$136,0),MATCH(V$1,Saturations!$G$1:$U$1,0))*INDEX('Control Totals'!$E$2:$E$76,MATCH($C70&amp;"_"&amp;V$1,'Control Totals'!$B$2:$B$76,0))</f>
        <v>309891.24648147746</v>
      </c>
    </row>
    <row r="71" spans="1:22" ht="14.4" x14ac:dyDescent="0.3">
      <c r="A71" t="str">
        <f t="shared" si="2"/>
        <v>IDExterior LightingLinear Lighting</v>
      </c>
      <c r="B71" s="64" t="str">
        <f t="shared" si="3"/>
        <v>ID_Exterior Lighting_Electric_Linear Lighting</v>
      </c>
      <c r="C71" s="65" t="s">
        <v>30</v>
      </c>
      <c r="D71" s="65" t="s">
        <v>89</v>
      </c>
      <c r="E71" s="65" t="s">
        <v>118</v>
      </c>
      <c r="F71" s="65" t="s">
        <v>88</v>
      </c>
      <c r="G71" s="65" t="s">
        <v>1</v>
      </c>
      <c r="H71" s="68">
        <f>INDEX(UECs!$G$2:$U$136,MATCH($B71,UECs!$B$2:$B$136,0),MATCH(H$1,UECs!$G$1:$U$1,0))*INDEX(Saturations!$G$2:$U$136,MATCH($B71,Saturations!$B$2:$B$136,0),MATCH(H$1,Saturations!$G$1:$U$1,0))*INDEX('Control Totals'!$E$2:$E$76,MATCH($C71&amp;"_"&amp;H$1,'Control Totals'!$B$2:$B$76,0))</f>
        <v>702555.6696447141</v>
      </c>
      <c r="I71" s="68">
        <f>INDEX(UECs!$G$2:$U$136,MATCH($B71,UECs!$B$2:$B$136,0),MATCH(I$1,UECs!$G$1:$U$1,0))*INDEX(Saturations!$G$2:$U$136,MATCH($B71,Saturations!$B$2:$B$136,0),MATCH(I$1,Saturations!$G$1:$U$1,0))*INDEX('Control Totals'!$E$2:$E$76,MATCH($C71&amp;"_"&amp;I$1,'Control Totals'!$B$2:$B$76,0))</f>
        <v>152337.11725033834</v>
      </c>
      <c r="J71" s="68">
        <f>INDEX(UECs!$G$2:$U$136,MATCH($B71,UECs!$B$2:$B$136,0),MATCH(J$1,UECs!$G$1:$U$1,0))*INDEX(Saturations!$G$2:$U$136,MATCH($B71,Saturations!$B$2:$B$136,0),MATCH(J$1,Saturations!$G$1:$U$1,0))*INDEX('Control Totals'!$E$2:$E$76,MATCH($C71&amp;"_"&amp;J$1,'Control Totals'!$B$2:$B$76,0))</f>
        <v>1899661.0141113463</v>
      </c>
      <c r="K71" s="68">
        <f>INDEX(UECs!$G$2:$U$136,MATCH($B71,UECs!$B$2:$B$136,0),MATCH(K$1,UECs!$G$1:$U$1,0))*INDEX(Saturations!$G$2:$U$136,MATCH($B71,Saturations!$B$2:$B$136,0),MATCH(K$1,Saturations!$G$1:$U$1,0))*INDEX('Control Totals'!$E$2:$E$76,MATCH($C71&amp;"_"&amp;K$1,'Control Totals'!$B$2:$B$76,0))</f>
        <v>41849.693992928871</v>
      </c>
      <c r="L71" s="68">
        <f>INDEX(UECs!$G$2:$U$136,MATCH($B71,UECs!$B$2:$B$136,0),MATCH(L$1,UECs!$G$1:$U$1,0))*INDEX(Saturations!$G$2:$U$136,MATCH($B71,Saturations!$B$2:$B$136,0),MATCH(L$1,Saturations!$G$1:$U$1,0))*INDEX('Control Totals'!$E$2:$E$76,MATCH($C71&amp;"_"&amp;L$1,'Control Totals'!$B$2:$B$76,0))</f>
        <v>985.79681016028303</v>
      </c>
      <c r="M71" s="68">
        <f>INDEX(UECs!$G$2:$U$136,MATCH($B71,UECs!$B$2:$B$136,0),MATCH(M$1,UECs!$G$1:$U$1,0))*INDEX(Saturations!$G$2:$U$136,MATCH($B71,Saturations!$B$2:$B$136,0),MATCH(M$1,Saturations!$G$1:$U$1,0))*INDEX('Control Totals'!$E$2:$E$76,MATCH($C71&amp;"_"&amp;M$1,'Control Totals'!$B$2:$B$76,0))</f>
        <v>82619.684710114481</v>
      </c>
      <c r="N71" s="68">
        <f>INDEX(UECs!$G$2:$U$136,MATCH($B71,UECs!$B$2:$B$136,0),MATCH(N$1,UECs!$G$1:$U$1,0))*INDEX(Saturations!$G$2:$U$136,MATCH($B71,Saturations!$B$2:$B$136,0),MATCH(N$1,Saturations!$G$1:$U$1,0))*INDEX('Control Totals'!$E$2:$E$76,MATCH($C71&amp;"_"&amp;N$1,'Control Totals'!$B$2:$B$76,0))</f>
        <v>61457.708131685125</v>
      </c>
      <c r="O71" s="68">
        <f>INDEX(UECs!$G$2:$U$136,MATCH($B71,UECs!$B$2:$B$136,0),MATCH(O$1,UECs!$G$1:$U$1,0))*INDEX(Saturations!$G$2:$U$136,MATCH($B71,Saturations!$B$2:$B$136,0),MATCH(O$1,Saturations!$G$1:$U$1,0))*INDEX('Control Totals'!$E$2:$E$76,MATCH($C71&amp;"_"&amp;O$1,'Control Totals'!$B$2:$B$76,0))</f>
        <v>66519.01280044028</v>
      </c>
      <c r="P71" s="68">
        <f>INDEX(UECs!$G$2:$U$136,MATCH($B71,UECs!$B$2:$B$136,0),MATCH(P$1,UECs!$G$1:$U$1,0))*INDEX(Saturations!$G$2:$U$136,MATCH($B71,Saturations!$B$2:$B$136,0),MATCH(P$1,Saturations!$G$1:$U$1,0))*INDEX('Control Totals'!$E$2:$E$76,MATCH($C71&amp;"_"&amp;P$1,'Control Totals'!$B$2:$B$76,0))</f>
        <v>74082.252490519691</v>
      </c>
      <c r="Q71" s="68">
        <f>INDEX(UECs!$G$2:$U$136,MATCH($B71,UECs!$B$2:$B$136,0),MATCH(Q$1,UECs!$G$1:$U$1,0))*INDEX(Saturations!$G$2:$U$136,MATCH($B71,Saturations!$B$2:$B$136,0),MATCH(Q$1,Saturations!$G$1:$U$1,0))*INDEX('Control Totals'!$E$2:$E$76,MATCH($C71&amp;"_"&amp;Q$1,'Control Totals'!$B$2:$B$76,0))</f>
        <v>289762.71034661157</v>
      </c>
      <c r="R71" s="68">
        <f>INDEX(UECs!$G$2:$U$136,MATCH($B71,UECs!$B$2:$B$136,0),MATCH(R$1,UECs!$G$1:$U$1,0))*INDEX(Saturations!$G$2:$U$136,MATCH($B71,Saturations!$B$2:$B$136,0),MATCH(R$1,Saturations!$G$1:$U$1,0))*INDEX('Control Totals'!$E$2:$E$76,MATCH($C71&amp;"_"&amp;R$1,'Control Totals'!$B$2:$B$76,0))</f>
        <v>17436.733910071143</v>
      </c>
      <c r="S71" s="68">
        <f>INDEX(UECs!$G$2:$U$136,MATCH($B71,UECs!$B$2:$B$136,0),MATCH(S$1,UECs!$G$1:$U$1,0))*INDEX(Saturations!$G$2:$U$136,MATCH($B71,Saturations!$B$2:$B$136,0),MATCH(S$1,Saturations!$G$1:$U$1,0))*INDEX('Control Totals'!$E$2:$E$76,MATCH($C71&amp;"_"&amp;S$1,'Control Totals'!$B$2:$B$76,0))</f>
        <v>132725.67225535621</v>
      </c>
      <c r="T71" s="68">
        <f>INDEX(UECs!$G$2:$U$136,MATCH($B71,UECs!$B$2:$B$136,0),MATCH(T$1,UECs!$G$1:$U$1,0))*INDEX(Saturations!$G$2:$U$136,MATCH($B71,Saturations!$B$2:$B$136,0),MATCH(T$1,Saturations!$G$1:$U$1,0))*INDEX('Control Totals'!$E$2:$E$76,MATCH($C71&amp;"_"&amp;T$1,'Control Totals'!$B$2:$B$76,0))</f>
        <v>76754.039957158529</v>
      </c>
      <c r="U71" s="68">
        <f>INDEX(UECs!$G$2:$U$136,MATCH($B71,UECs!$B$2:$B$136,0),MATCH(U$1,UECs!$G$1:$U$1,0))*INDEX(Saturations!$G$2:$U$136,MATCH($B71,Saturations!$B$2:$B$136,0),MATCH(U$1,Saturations!$G$1:$U$1,0))*INDEX('Control Totals'!$E$2:$E$76,MATCH($C71&amp;"_"&amp;U$1,'Control Totals'!$B$2:$B$76,0))</f>
        <v>83836.782560262916</v>
      </c>
      <c r="V71" s="68">
        <f>INDEX(UECs!$G$2:$U$136,MATCH($B71,UECs!$B$2:$B$136,0),MATCH(V$1,UECs!$G$1:$U$1,0))*INDEX(Saturations!$G$2:$U$136,MATCH($B71,Saturations!$B$2:$B$136,0),MATCH(V$1,Saturations!$G$1:$U$1,0))*INDEX('Control Totals'!$E$2:$E$76,MATCH($C71&amp;"_"&amp;V$1,'Control Totals'!$B$2:$B$76,0))</f>
        <v>325214.66821209498</v>
      </c>
    </row>
    <row r="72" spans="1:22" ht="14.4" x14ac:dyDescent="0.3">
      <c r="A72" t="str">
        <f t="shared" si="2"/>
        <v>IDMotorsPumps</v>
      </c>
      <c r="B72" s="64" t="str">
        <f t="shared" si="3"/>
        <v>ID_Motors_Electric_Pumps</v>
      </c>
      <c r="C72" s="65" t="s">
        <v>30</v>
      </c>
      <c r="D72" s="65" t="s">
        <v>93</v>
      </c>
      <c r="E72" s="65" t="s">
        <v>118</v>
      </c>
      <c r="F72" s="65" t="s">
        <v>94</v>
      </c>
      <c r="G72" s="65" t="s">
        <v>2</v>
      </c>
      <c r="H72" s="68">
        <f>INDEX(UECs!$G$2:$U$136,MATCH($B72,UECs!$B$2:$B$136,0),MATCH(H$1,UECs!$G$1:$U$1,0))*INDEX(Saturations!$G$2:$U$136,MATCH($B72,Saturations!$B$2:$B$136,0),MATCH(H$1,Saturations!$G$1:$U$1,0))*INDEX('Control Totals'!$E$2:$E$76,MATCH($C72&amp;"_"&amp;H$1,'Control Totals'!$B$2:$B$76,0))</f>
        <v>751060.32416839001</v>
      </c>
      <c r="I72" s="68">
        <f>INDEX(UECs!$G$2:$U$136,MATCH($B72,UECs!$B$2:$B$136,0),MATCH(I$1,UECs!$G$1:$U$1,0))*INDEX(Saturations!$G$2:$U$136,MATCH($B72,Saturations!$B$2:$B$136,0),MATCH(I$1,Saturations!$G$1:$U$1,0))*INDEX('Control Totals'!$E$2:$E$76,MATCH($C72&amp;"_"&amp;I$1,'Control Totals'!$B$2:$B$76,0))</f>
        <v>4858711.7074445151</v>
      </c>
      <c r="J72" s="68">
        <f>INDEX(UECs!$G$2:$U$136,MATCH($B72,UECs!$B$2:$B$136,0),MATCH(J$1,UECs!$G$1:$U$1,0))*INDEX(Saturations!$G$2:$U$136,MATCH($B72,Saturations!$B$2:$B$136,0),MATCH(J$1,Saturations!$G$1:$U$1,0))*INDEX('Control Totals'!$E$2:$E$76,MATCH($C72&amp;"_"&amp;J$1,'Control Totals'!$B$2:$B$76,0))</f>
        <v>15693956.519233298</v>
      </c>
      <c r="K72" s="68">
        <f>INDEX(UECs!$G$2:$U$136,MATCH($B72,UECs!$B$2:$B$136,0),MATCH(K$1,UECs!$G$1:$U$1,0))*INDEX(Saturations!$G$2:$U$136,MATCH($B72,Saturations!$B$2:$B$136,0),MATCH(K$1,Saturations!$G$1:$U$1,0))*INDEX('Control Totals'!$E$2:$E$76,MATCH($C72&amp;"_"&amp;K$1,'Control Totals'!$B$2:$B$76,0))</f>
        <v>2254544.5032377238</v>
      </c>
      <c r="L72" s="68">
        <f>INDEX(UECs!$G$2:$U$136,MATCH($B72,UECs!$B$2:$B$136,0),MATCH(L$1,UECs!$G$1:$U$1,0))*INDEX(Saturations!$G$2:$U$136,MATCH($B72,Saturations!$B$2:$B$136,0),MATCH(L$1,Saturations!$G$1:$U$1,0))*INDEX('Control Totals'!$E$2:$E$76,MATCH($C72&amp;"_"&amp;L$1,'Control Totals'!$B$2:$B$76,0))</f>
        <v>118473.83337193608</v>
      </c>
      <c r="M72" s="68">
        <f>INDEX(UECs!$G$2:$U$136,MATCH($B72,UECs!$B$2:$B$136,0),MATCH(M$1,UECs!$G$1:$U$1,0))*INDEX(Saturations!$G$2:$U$136,MATCH($B72,Saturations!$B$2:$B$136,0),MATCH(M$1,Saturations!$G$1:$U$1,0))*INDEX('Control Totals'!$E$2:$E$76,MATCH($C72&amp;"_"&amp;M$1,'Control Totals'!$B$2:$B$76,0))</f>
        <v>0</v>
      </c>
      <c r="N72" s="68">
        <f>INDEX(UECs!$G$2:$U$136,MATCH($B72,UECs!$B$2:$B$136,0),MATCH(N$1,UECs!$G$1:$U$1,0))*INDEX(Saturations!$G$2:$U$136,MATCH($B72,Saturations!$B$2:$B$136,0),MATCH(N$1,Saturations!$G$1:$U$1,0))*INDEX('Control Totals'!$E$2:$E$76,MATCH($C72&amp;"_"&amp;N$1,'Control Totals'!$B$2:$B$76,0))</f>
        <v>233801.64689260378</v>
      </c>
      <c r="O72" s="68">
        <f>INDEX(UECs!$G$2:$U$136,MATCH($B72,UECs!$B$2:$B$136,0),MATCH(O$1,UECs!$G$1:$U$1,0))*INDEX(Saturations!$G$2:$U$136,MATCH($B72,Saturations!$B$2:$B$136,0),MATCH(O$1,Saturations!$G$1:$U$1,0))*INDEX('Control Totals'!$E$2:$E$76,MATCH($C72&amp;"_"&amp;O$1,'Control Totals'!$B$2:$B$76,0))</f>
        <v>4156527.2472889163</v>
      </c>
      <c r="P72" s="68">
        <f>INDEX(UECs!$G$2:$U$136,MATCH($B72,UECs!$B$2:$B$136,0),MATCH(P$1,UECs!$G$1:$U$1,0))*INDEX(Saturations!$G$2:$U$136,MATCH($B72,Saturations!$B$2:$B$136,0),MATCH(P$1,Saturations!$G$1:$U$1,0))*INDEX('Control Totals'!$E$2:$E$76,MATCH($C72&amp;"_"&amp;P$1,'Control Totals'!$B$2:$B$76,0))</f>
        <v>9337157.8408986703</v>
      </c>
      <c r="Q72" s="68">
        <f>INDEX(UECs!$G$2:$U$136,MATCH($B72,UECs!$B$2:$B$136,0),MATCH(Q$1,UECs!$G$1:$U$1,0))*INDEX(Saturations!$G$2:$U$136,MATCH($B72,Saturations!$B$2:$B$136,0),MATCH(Q$1,Saturations!$G$1:$U$1,0))*INDEX('Control Totals'!$E$2:$E$76,MATCH($C72&amp;"_"&amp;Q$1,'Control Totals'!$B$2:$B$76,0))</f>
        <v>7818904.3946397286</v>
      </c>
      <c r="R72" s="68">
        <f>INDEX(UECs!$G$2:$U$136,MATCH($B72,UECs!$B$2:$B$136,0),MATCH(R$1,UECs!$G$1:$U$1,0))*INDEX(Saturations!$G$2:$U$136,MATCH($B72,Saturations!$B$2:$B$136,0),MATCH(R$1,Saturations!$G$1:$U$1,0))*INDEX('Control Totals'!$E$2:$E$76,MATCH($C72&amp;"_"&amp;R$1,'Control Totals'!$B$2:$B$76,0))</f>
        <v>48750.877369254005</v>
      </c>
      <c r="S72" s="68">
        <f>INDEX(UECs!$G$2:$U$136,MATCH($B72,UECs!$B$2:$B$136,0),MATCH(S$1,UECs!$G$1:$U$1,0))*INDEX(Saturations!$G$2:$U$136,MATCH($B72,Saturations!$B$2:$B$136,0),MATCH(S$1,Saturations!$G$1:$U$1,0))*INDEX('Control Totals'!$E$2:$E$76,MATCH($C72&amp;"_"&amp;S$1,'Control Totals'!$B$2:$B$76,0))</f>
        <v>608863.84174389532</v>
      </c>
      <c r="T72" s="68">
        <f>INDEX(UECs!$G$2:$U$136,MATCH($B72,UECs!$B$2:$B$136,0),MATCH(T$1,UECs!$G$1:$U$1,0))*INDEX(Saturations!$G$2:$U$136,MATCH($B72,Saturations!$B$2:$B$136,0),MATCH(T$1,Saturations!$G$1:$U$1,0))*INDEX('Control Totals'!$E$2:$E$76,MATCH($C72&amp;"_"&amp;T$1,'Control Totals'!$B$2:$B$76,0))</f>
        <v>663662.47665670898</v>
      </c>
      <c r="U72" s="68">
        <f>INDEX(UECs!$G$2:$U$136,MATCH($B72,UECs!$B$2:$B$136,0),MATCH(U$1,UECs!$G$1:$U$1,0))*INDEX(Saturations!$G$2:$U$136,MATCH($B72,Saturations!$B$2:$B$136,0),MATCH(U$1,Saturations!$G$1:$U$1,0))*INDEX('Control Totals'!$E$2:$E$76,MATCH($C72&amp;"_"&amp;U$1,'Control Totals'!$B$2:$B$76,0))</f>
        <v>471032.61908537912</v>
      </c>
      <c r="V72" s="68">
        <f>INDEX(UECs!$G$2:$U$136,MATCH($B72,UECs!$B$2:$B$136,0),MATCH(V$1,UECs!$G$1:$U$1,0))*INDEX(Saturations!$G$2:$U$136,MATCH($B72,Saturations!$B$2:$B$136,0),MATCH(V$1,Saturations!$G$1:$U$1,0))*INDEX('Control Totals'!$E$2:$E$76,MATCH($C72&amp;"_"&amp;V$1,'Control Totals'!$B$2:$B$76,0))</f>
        <v>1158966.1836521947</v>
      </c>
    </row>
    <row r="73" spans="1:22" ht="14.4" x14ac:dyDescent="0.3">
      <c r="A73" t="str">
        <f t="shared" si="2"/>
        <v>IDMotorsFans &amp; Blowers</v>
      </c>
      <c r="B73" s="64" t="str">
        <f t="shared" si="3"/>
        <v>ID_Motors_Electric_Fans &amp; Blowers</v>
      </c>
      <c r="C73" s="65" t="s">
        <v>30</v>
      </c>
      <c r="D73" s="65" t="s">
        <v>93</v>
      </c>
      <c r="E73" s="65" t="s">
        <v>118</v>
      </c>
      <c r="F73" s="65" t="s">
        <v>95</v>
      </c>
      <c r="G73" s="65" t="s">
        <v>2</v>
      </c>
      <c r="H73" s="68">
        <f>INDEX(UECs!$G$2:$U$136,MATCH($B73,UECs!$B$2:$B$136,0),MATCH(H$1,UECs!$G$1:$U$1,0))*INDEX(Saturations!$G$2:$U$136,MATCH($B73,Saturations!$B$2:$B$136,0),MATCH(H$1,Saturations!$G$1:$U$1,0))*INDEX('Control Totals'!$E$2:$E$76,MATCH($C73&amp;"_"&amp;H$1,'Control Totals'!$B$2:$B$76,0))</f>
        <v>48282.449410825073</v>
      </c>
      <c r="I73" s="68">
        <f>INDEX(UECs!$G$2:$U$136,MATCH($B73,UECs!$B$2:$B$136,0),MATCH(I$1,UECs!$G$1:$U$1,0))*INDEX(Saturations!$G$2:$U$136,MATCH($B73,Saturations!$B$2:$B$136,0),MATCH(I$1,Saturations!$G$1:$U$1,0))*INDEX('Control Totals'!$E$2:$E$76,MATCH($C73&amp;"_"&amp;I$1,'Control Totals'!$B$2:$B$76,0))</f>
        <v>3401098.1952111614</v>
      </c>
      <c r="J73" s="68">
        <f>INDEX(UECs!$G$2:$U$136,MATCH($B73,UECs!$B$2:$B$136,0),MATCH(J$1,UECs!$G$1:$U$1,0))*INDEX(Saturations!$G$2:$U$136,MATCH($B73,Saturations!$B$2:$B$136,0),MATCH(J$1,Saturations!$G$1:$U$1,0))*INDEX('Control Totals'!$E$2:$E$76,MATCH($C73&amp;"_"&amp;J$1,'Control Totals'!$B$2:$B$76,0))</f>
        <v>7279613.8222120637</v>
      </c>
      <c r="K73" s="68">
        <f>INDEX(UECs!$G$2:$U$136,MATCH($B73,UECs!$B$2:$B$136,0),MATCH(K$1,UECs!$G$1:$U$1,0))*INDEX(Saturations!$G$2:$U$136,MATCH($B73,Saturations!$B$2:$B$136,0),MATCH(K$1,Saturations!$G$1:$U$1,0))*INDEX('Control Totals'!$E$2:$E$76,MATCH($C73&amp;"_"&amp;K$1,'Control Totals'!$B$2:$B$76,0))</f>
        <v>629113.59115872101</v>
      </c>
      <c r="L73" s="68">
        <f>INDEX(UECs!$G$2:$U$136,MATCH($B73,UECs!$B$2:$B$136,0),MATCH(L$1,UECs!$G$1:$U$1,0))*INDEX(Saturations!$G$2:$U$136,MATCH($B73,Saturations!$B$2:$B$136,0),MATCH(L$1,Saturations!$G$1:$U$1,0))*INDEX('Control Totals'!$E$2:$E$76,MATCH($C73&amp;"_"&amp;L$1,'Control Totals'!$B$2:$B$76,0))</f>
        <v>22041.643418034619</v>
      </c>
      <c r="M73" s="68">
        <f>INDEX(UECs!$G$2:$U$136,MATCH($B73,UECs!$B$2:$B$136,0),MATCH(M$1,UECs!$G$1:$U$1,0))*INDEX(Saturations!$G$2:$U$136,MATCH($B73,Saturations!$B$2:$B$136,0),MATCH(M$1,Saturations!$G$1:$U$1,0))*INDEX('Control Totals'!$E$2:$E$76,MATCH($C73&amp;"_"&amp;M$1,'Control Totals'!$B$2:$B$76,0))</f>
        <v>0</v>
      </c>
      <c r="N73" s="68">
        <f>INDEX(UECs!$G$2:$U$136,MATCH($B73,UECs!$B$2:$B$136,0),MATCH(N$1,UECs!$G$1:$U$1,0))*INDEX(Saturations!$G$2:$U$136,MATCH($B73,Saturations!$B$2:$B$136,0),MATCH(N$1,Saturations!$G$1:$U$1,0))*INDEX('Control Totals'!$E$2:$E$76,MATCH($C73&amp;"_"&amp;N$1,'Control Totals'!$B$2:$B$76,0))</f>
        <v>175351.23516945279</v>
      </c>
      <c r="O73" s="68">
        <f>INDEX(UECs!$G$2:$U$136,MATCH($B73,UECs!$B$2:$B$136,0),MATCH(O$1,UECs!$G$1:$U$1,0))*INDEX(Saturations!$G$2:$U$136,MATCH($B73,Saturations!$B$2:$B$136,0),MATCH(O$1,Saturations!$G$1:$U$1,0))*INDEX('Control Totals'!$E$2:$E$76,MATCH($C73&amp;"_"&amp;O$1,'Control Totals'!$B$2:$B$76,0))</f>
        <v>2833995.8504242604</v>
      </c>
      <c r="P73" s="68">
        <f>INDEX(UECs!$G$2:$U$136,MATCH($B73,UECs!$B$2:$B$136,0),MATCH(P$1,UECs!$G$1:$U$1,0))*INDEX(Saturations!$G$2:$U$136,MATCH($B73,Saturations!$B$2:$B$136,0),MATCH(P$1,Saturations!$G$1:$U$1,0))*INDEX('Control Totals'!$E$2:$E$76,MATCH($C73&amp;"_"&amp;P$1,'Control Totals'!$B$2:$B$76,0))</f>
        <v>0</v>
      </c>
      <c r="Q73" s="68">
        <f>INDEX(UECs!$G$2:$U$136,MATCH($B73,UECs!$B$2:$B$136,0),MATCH(Q$1,UECs!$G$1:$U$1,0))*INDEX(Saturations!$G$2:$U$136,MATCH($B73,Saturations!$B$2:$B$136,0),MATCH(Q$1,Saturations!$G$1:$U$1,0))*INDEX('Control Totals'!$E$2:$E$76,MATCH($C73&amp;"_"&amp;Q$1,'Control Totals'!$B$2:$B$76,0))</f>
        <v>3572876.8425837178</v>
      </c>
      <c r="R73" s="68">
        <f>INDEX(UECs!$G$2:$U$136,MATCH($B73,UECs!$B$2:$B$136,0),MATCH(R$1,UECs!$G$1:$U$1,0))*INDEX(Saturations!$G$2:$U$136,MATCH($B73,Saturations!$B$2:$B$136,0),MATCH(R$1,Saturations!$G$1:$U$1,0))*INDEX('Control Totals'!$E$2:$E$76,MATCH($C73&amp;"_"&amp;R$1,'Control Totals'!$B$2:$B$76,0))</f>
        <v>36563.158026940495</v>
      </c>
      <c r="S73" s="68">
        <f>INDEX(UECs!$G$2:$U$136,MATCH($B73,UECs!$B$2:$B$136,0),MATCH(S$1,UECs!$G$1:$U$1,0))*INDEX(Saturations!$G$2:$U$136,MATCH($B73,Saturations!$B$2:$B$136,0),MATCH(S$1,Saturations!$G$1:$U$1,0))*INDEX('Control Totals'!$E$2:$E$76,MATCH($C73&amp;"_"&amp;S$1,'Control Totals'!$B$2:$B$76,0))</f>
        <v>426204.68922072666</v>
      </c>
      <c r="T73" s="68">
        <f>INDEX(UECs!$G$2:$U$136,MATCH($B73,UECs!$B$2:$B$136,0),MATCH(T$1,UECs!$G$1:$U$1,0))*INDEX(Saturations!$G$2:$U$136,MATCH($B73,Saturations!$B$2:$B$136,0),MATCH(T$1,Saturations!$G$1:$U$1,0))*INDEX('Control Totals'!$E$2:$E$76,MATCH($C73&amp;"_"&amp;T$1,'Control Totals'!$B$2:$B$76,0))</f>
        <v>646436.94689893106</v>
      </c>
      <c r="U73" s="68">
        <f>INDEX(UECs!$G$2:$U$136,MATCH($B73,UECs!$B$2:$B$136,0),MATCH(U$1,UECs!$G$1:$U$1,0))*INDEX(Saturations!$G$2:$U$136,MATCH($B73,Saturations!$B$2:$B$136,0),MATCH(U$1,Saturations!$G$1:$U$1,0))*INDEX('Control Totals'!$E$2:$E$76,MATCH($C73&amp;"_"&amp;U$1,'Control Totals'!$B$2:$B$76,0))</f>
        <v>249407.3519285855</v>
      </c>
      <c r="V73" s="68">
        <f>INDEX(UECs!$G$2:$U$136,MATCH($B73,UECs!$B$2:$B$136,0),MATCH(V$1,UECs!$G$1:$U$1,0))*INDEX(Saturations!$G$2:$U$136,MATCH($B73,Saturations!$B$2:$B$136,0),MATCH(V$1,Saturations!$G$1:$U$1,0))*INDEX('Control Totals'!$E$2:$E$76,MATCH($C73&amp;"_"&amp;V$1,'Control Totals'!$B$2:$B$76,0))</f>
        <v>811276.32855653623</v>
      </c>
    </row>
    <row r="74" spans="1:22" ht="14.4" x14ac:dyDescent="0.3">
      <c r="A74" t="str">
        <f t="shared" si="2"/>
        <v>IDMotorsCompressed Air</v>
      </c>
      <c r="B74" s="64" t="str">
        <f t="shared" si="3"/>
        <v>ID_Motors_Electric_Compressed Air</v>
      </c>
      <c r="C74" s="65" t="s">
        <v>30</v>
      </c>
      <c r="D74" s="65" t="s">
        <v>93</v>
      </c>
      <c r="E74" s="65" t="s">
        <v>118</v>
      </c>
      <c r="F74" s="65" t="s">
        <v>96</v>
      </c>
      <c r="G74" s="65" t="s">
        <v>2</v>
      </c>
      <c r="H74" s="68">
        <f>INDEX(UECs!$G$2:$U$136,MATCH($B74,UECs!$B$2:$B$136,0),MATCH(H$1,UECs!$G$1:$U$1,0))*INDEX(Saturations!$G$2:$U$136,MATCH($B74,Saturations!$B$2:$B$136,0),MATCH(H$1,Saturations!$G$1:$U$1,0))*INDEX('Control Totals'!$E$2:$E$76,MATCH($C74&amp;"_"&amp;H$1,'Control Totals'!$B$2:$B$76,0))</f>
        <v>8862511.8251870051</v>
      </c>
      <c r="I74" s="68">
        <f>INDEX(UECs!$G$2:$U$136,MATCH($B74,UECs!$B$2:$B$136,0),MATCH(I$1,UECs!$G$1:$U$1,0))*INDEX(Saturations!$G$2:$U$136,MATCH($B74,Saturations!$B$2:$B$136,0),MATCH(I$1,Saturations!$G$1:$U$1,0))*INDEX('Control Totals'!$E$2:$E$76,MATCH($C74&amp;"_"&amp;I$1,'Control Totals'!$B$2:$B$76,0))</f>
        <v>3401098.1952111614</v>
      </c>
      <c r="J74" s="68">
        <f>INDEX(UECs!$G$2:$U$136,MATCH($B74,UECs!$B$2:$B$136,0),MATCH(J$1,UECs!$G$1:$U$1,0))*INDEX(Saturations!$G$2:$U$136,MATCH($B74,Saturations!$B$2:$B$136,0),MATCH(J$1,Saturations!$G$1:$U$1,0))*INDEX('Control Totals'!$E$2:$E$76,MATCH($C74&amp;"_"&amp;J$1,'Control Totals'!$B$2:$B$76,0))</f>
        <v>21303518.317247454</v>
      </c>
      <c r="K74" s="68">
        <f>INDEX(UECs!$G$2:$U$136,MATCH($B74,UECs!$B$2:$B$136,0),MATCH(K$1,UECs!$G$1:$U$1,0))*INDEX(Saturations!$G$2:$U$136,MATCH($B74,Saturations!$B$2:$B$136,0),MATCH(K$1,Saturations!$G$1:$U$1,0))*INDEX('Control Totals'!$E$2:$E$76,MATCH($C74&amp;"_"&amp;K$1,'Control Totals'!$B$2:$B$76,0))</f>
        <v>364117.17379780806</v>
      </c>
      <c r="L74" s="68">
        <f>INDEX(UECs!$G$2:$U$136,MATCH($B74,UECs!$B$2:$B$136,0),MATCH(L$1,UECs!$G$1:$U$1,0))*INDEX(Saturations!$G$2:$U$136,MATCH($B74,Saturations!$B$2:$B$136,0),MATCH(L$1,Saturations!$G$1:$U$1,0))*INDEX('Control Totals'!$E$2:$E$76,MATCH($C74&amp;"_"&amp;L$1,'Control Totals'!$B$2:$B$76,0))</f>
        <v>35817.670554306249</v>
      </c>
      <c r="M74" s="68">
        <f>INDEX(UECs!$G$2:$U$136,MATCH($B74,UECs!$B$2:$B$136,0),MATCH(M$1,UECs!$G$1:$U$1,0))*INDEX(Saturations!$G$2:$U$136,MATCH($B74,Saturations!$B$2:$B$136,0),MATCH(M$1,Saturations!$G$1:$U$1,0))*INDEX('Control Totals'!$E$2:$E$76,MATCH($C74&amp;"_"&amp;M$1,'Control Totals'!$B$2:$B$76,0))</f>
        <v>0</v>
      </c>
      <c r="N74" s="68">
        <f>INDEX(UECs!$G$2:$U$136,MATCH($B74,UECs!$B$2:$B$136,0),MATCH(N$1,UECs!$G$1:$U$1,0))*INDEX(Saturations!$G$2:$U$136,MATCH($B74,Saturations!$B$2:$B$136,0),MATCH(N$1,Saturations!$G$1:$U$1,0))*INDEX('Control Totals'!$E$2:$E$76,MATCH($C74&amp;"_"&amp;N$1,'Control Totals'!$B$2:$B$76,0))</f>
        <v>175351.23516945279</v>
      </c>
      <c r="O74" s="68">
        <f>INDEX(UECs!$G$2:$U$136,MATCH($B74,UECs!$B$2:$B$136,0),MATCH(O$1,UECs!$G$1:$U$1,0))*INDEX(Saturations!$G$2:$U$136,MATCH($B74,Saturations!$B$2:$B$136,0),MATCH(O$1,Saturations!$G$1:$U$1,0))*INDEX('Control Totals'!$E$2:$E$76,MATCH($C74&amp;"_"&amp;O$1,'Control Totals'!$B$2:$B$76,0))</f>
        <v>0</v>
      </c>
      <c r="P74" s="68">
        <f>INDEX(UECs!$G$2:$U$136,MATCH($B74,UECs!$B$2:$B$136,0),MATCH(P$1,UECs!$G$1:$U$1,0))*INDEX(Saturations!$G$2:$U$136,MATCH($B74,Saturations!$B$2:$B$136,0),MATCH(P$1,Saturations!$G$1:$U$1,0))*INDEX('Control Totals'!$E$2:$E$76,MATCH($C74&amp;"_"&amp;P$1,'Control Totals'!$B$2:$B$76,0))</f>
        <v>1578111.18437724</v>
      </c>
      <c r="Q74" s="68">
        <f>INDEX(UECs!$G$2:$U$136,MATCH($B74,UECs!$B$2:$B$136,0),MATCH(Q$1,UECs!$G$1:$U$1,0))*INDEX(Saturations!$G$2:$U$136,MATCH($B74,Saturations!$B$2:$B$136,0),MATCH(Q$1,Saturations!$G$1:$U$1,0))*INDEX('Control Totals'!$E$2:$E$76,MATCH($C74&amp;"_"&amp;Q$1,'Control Totals'!$B$2:$B$76,0))</f>
        <v>8284931.8088897783</v>
      </c>
      <c r="R74" s="68">
        <f>INDEX(UECs!$G$2:$U$136,MATCH($B74,UECs!$B$2:$B$136,0),MATCH(R$1,UECs!$G$1:$U$1,0))*INDEX(Saturations!$G$2:$U$136,MATCH($B74,Saturations!$B$2:$B$136,0),MATCH(R$1,Saturations!$G$1:$U$1,0))*INDEX('Control Totals'!$E$2:$E$76,MATCH($C74&amp;"_"&amp;R$1,'Control Totals'!$B$2:$B$76,0))</f>
        <v>36563.158026940495</v>
      </c>
      <c r="S74" s="68">
        <f>INDEX(UECs!$G$2:$U$136,MATCH($B74,UECs!$B$2:$B$136,0),MATCH(S$1,UECs!$G$1:$U$1,0))*INDEX(Saturations!$G$2:$U$136,MATCH($B74,Saturations!$B$2:$B$136,0),MATCH(S$1,Saturations!$G$1:$U$1,0))*INDEX('Control Totals'!$E$2:$E$76,MATCH($C74&amp;"_"&amp;S$1,'Control Totals'!$B$2:$B$76,0))</f>
        <v>426204.68922072666</v>
      </c>
      <c r="T74" s="68">
        <f>INDEX(UECs!$G$2:$U$136,MATCH($B74,UECs!$B$2:$B$136,0),MATCH(T$1,UECs!$G$1:$U$1,0))*INDEX(Saturations!$G$2:$U$136,MATCH($B74,Saturations!$B$2:$B$136,0),MATCH(T$1,Saturations!$G$1:$U$1,0))*INDEX('Control Totals'!$E$2:$E$76,MATCH($C74&amp;"_"&amp;T$1,'Control Totals'!$B$2:$B$76,0))</f>
        <v>432159.86054753704</v>
      </c>
      <c r="U74" s="68">
        <f>INDEX(UECs!$G$2:$U$136,MATCH($B74,UECs!$B$2:$B$136,0),MATCH(U$1,UECs!$G$1:$U$1,0))*INDEX(Saturations!$G$2:$U$136,MATCH($B74,Saturations!$B$2:$B$136,0),MATCH(U$1,Saturations!$G$1:$U$1,0))*INDEX('Control Totals'!$E$2:$E$76,MATCH($C74&amp;"_"&amp;U$1,'Control Totals'!$B$2:$B$76,0))</f>
        <v>318231.15284052427</v>
      </c>
      <c r="V74" s="68">
        <f>INDEX(UECs!$G$2:$U$136,MATCH($B74,UECs!$B$2:$B$136,0),MATCH(V$1,UECs!$G$1:$U$1,0))*INDEX(Saturations!$G$2:$U$136,MATCH($B74,Saturations!$B$2:$B$136,0),MATCH(V$1,Saturations!$G$1:$U$1,0))*INDEX('Control Totals'!$E$2:$E$76,MATCH($C74&amp;"_"&amp;V$1,'Control Totals'!$B$2:$B$76,0))</f>
        <v>811276.32855653623</v>
      </c>
    </row>
    <row r="75" spans="1:22" ht="14.4" x14ac:dyDescent="0.3">
      <c r="A75" t="str">
        <f t="shared" si="2"/>
        <v>IDMotorsMaterial Handling</v>
      </c>
      <c r="B75" s="64" t="str">
        <f t="shared" si="3"/>
        <v>ID_Motors_Electric_Material Handling</v>
      </c>
      <c r="C75" s="65" t="s">
        <v>30</v>
      </c>
      <c r="D75" s="65" t="s">
        <v>93</v>
      </c>
      <c r="E75" s="65" t="s">
        <v>118</v>
      </c>
      <c r="F75" s="65" t="s">
        <v>97</v>
      </c>
      <c r="G75" s="65" t="s">
        <v>2</v>
      </c>
      <c r="H75" s="68">
        <f>INDEX(UECs!$G$2:$U$136,MATCH($B75,UECs!$B$2:$B$136,0),MATCH(H$1,UECs!$G$1:$U$1,0))*INDEX(Saturations!$G$2:$U$136,MATCH($B75,Saturations!$B$2:$B$136,0),MATCH(H$1,Saturations!$G$1:$U$1,0))*INDEX('Control Totals'!$E$2:$E$76,MATCH($C75&amp;"_"&amp;H$1,'Control Totals'!$B$2:$B$76,0))</f>
        <v>19661686.343408212</v>
      </c>
      <c r="I75" s="68">
        <f>INDEX(UECs!$G$2:$U$136,MATCH($B75,UECs!$B$2:$B$136,0),MATCH(I$1,UECs!$G$1:$U$1,0))*INDEX(Saturations!$G$2:$U$136,MATCH($B75,Saturations!$B$2:$B$136,0),MATCH(I$1,Saturations!$G$1:$U$1,0))*INDEX('Control Totals'!$E$2:$E$76,MATCH($C75&amp;"_"&amp;I$1,'Control Totals'!$B$2:$B$76,0))</f>
        <v>9717423.4148890302</v>
      </c>
      <c r="J75" s="68">
        <f>INDEX(UECs!$G$2:$U$136,MATCH($B75,UECs!$B$2:$B$136,0),MATCH(J$1,UECs!$G$1:$U$1,0))*INDEX(Saturations!$G$2:$U$136,MATCH($B75,Saturations!$B$2:$B$136,0),MATCH(J$1,Saturations!$G$1:$U$1,0))*INDEX('Control Totals'!$E$2:$E$76,MATCH($C75&amp;"_"&amp;J$1,'Control Totals'!$B$2:$B$76,0))</f>
        <v>31655574.613160964</v>
      </c>
      <c r="K75" s="68">
        <f>INDEX(UECs!$G$2:$U$136,MATCH($B75,UECs!$B$2:$B$136,0),MATCH(K$1,UECs!$G$1:$U$1,0))*INDEX(Saturations!$G$2:$U$136,MATCH($B75,Saturations!$B$2:$B$136,0),MATCH(K$1,Saturations!$G$1:$U$1,0))*INDEX('Control Totals'!$E$2:$E$76,MATCH($C75&amp;"_"&amp;K$1,'Control Totals'!$B$2:$B$76,0))</f>
        <v>2531369.1062067719</v>
      </c>
      <c r="L75" s="68">
        <f>INDEX(UECs!$G$2:$U$136,MATCH($B75,UECs!$B$2:$B$136,0),MATCH(L$1,UECs!$G$1:$U$1,0))*INDEX(Saturations!$G$2:$U$136,MATCH($B75,Saturations!$B$2:$B$136,0),MATCH(L$1,Saturations!$G$1:$U$1,0))*INDEX('Control Totals'!$E$2:$E$76,MATCH($C75&amp;"_"&amp;L$1,'Control Totals'!$B$2:$B$76,0))</f>
        <v>33062.465127051932</v>
      </c>
      <c r="M75" s="68">
        <f>INDEX(UECs!$G$2:$U$136,MATCH($B75,UECs!$B$2:$B$136,0),MATCH(M$1,UECs!$G$1:$U$1,0))*INDEX(Saturations!$G$2:$U$136,MATCH($B75,Saturations!$B$2:$B$136,0),MATCH(M$1,Saturations!$G$1:$U$1,0))*INDEX('Control Totals'!$E$2:$E$76,MATCH($C75&amp;"_"&amp;M$1,'Control Totals'!$B$2:$B$76,0))</f>
        <v>6305840.017342519</v>
      </c>
      <c r="N75" s="68">
        <f>INDEX(UECs!$G$2:$U$136,MATCH($B75,UECs!$B$2:$B$136,0),MATCH(N$1,UECs!$G$1:$U$1,0))*INDEX(Saturations!$G$2:$U$136,MATCH($B75,Saturations!$B$2:$B$136,0),MATCH(N$1,Saturations!$G$1:$U$1,0))*INDEX('Control Totals'!$E$2:$E$76,MATCH($C75&amp;"_"&amp;N$1,'Control Totals'!$B$2:$B$76,0))</f>
        <v>701404.94067781128</v>
      </c>
      <c r="O75" s="68">
        <f>INDEX(UECs!$G$2:$U$136,MATCH($B75,UECs!$B$2:$B$136,0),MATCH(O$1,UECs!$G$1:$U$1,0))*INDEX(Saturations!$G$2:$U$136,MATCH($B75,Saturations!$B$2:$B$136,0),MATCH(O$1,Saturations!$G$1:$U$1,0))*INDEX('Control Totals'!$E$2:$E$76,MATCH($C75&amp;"_"&amp;O$1,'Control Totals'!$B$2:$B$76,0))</f>
        <v>0</v>
      </c>
      <c r="P75" s="68">
        <f>INDEX(UECs!$G$2:$U$136,MATCH($B75,UECs!$B$2:$B$136,0),MATCH(P$1,UECs!$G$1:$U$1,0))*INDEX(Saturations!$G$2:$U$136,MATCH($B75,Saturations!$B$2:$B$136,0),MATCH(P$1,Saturations!$G$1:$U$1,0))*INDEX('Control Totals'!$E$2:$E$76,MATCH($C75&amp;"_"&amp;P$1,'Control Totals'!$B$2:$B$76,0))</f>
        <v>0</v>
      </c>
      <c r="Q75" s="68">
        <f>INDEX(UECs!$G$2:$U$136,MATCH($B75,UECs!$B$2:$B$136,0),MATCH(Q$1,UECs!$G$1:$U$1,0))*INDEX(Saturations!$G$2:$U$136,MATCH($B75,Saturations!$B$2:$B$136,0),MATCH(Q$1,Saturations!$G$1:$U$1,0))*INDEX('Control Totals'!$E$2:$E$76,MATCH($C75&amp;"_"&amp;Q$1,'Control Totals'!$B$2:$B$76,0))</f>
        <v>7508219.4518063636</v>
      </c>
      <c r="R75" s="68">
        <f>INDEX(UECs!$G$2:$U$136,MATCH($B75,UECs!$B$2:$B$136,0),MATCH(R$1,UECs!$G$1:$U$1,0))*INDEX(Saturations!$G$2:$U$136,MATCH($B75,Saturations!$B$2:$B$136,0),MATCH(R$1,Saturations!$G$1:$U$1,0))*INDEX('Control Totals'!$E$2:$E$76,MATCH($C75&amp;"_"&amp;R$1,'Control Totals'!$B$2:$B$76,0))</f>
        <v>182815.79013470249</v>
      </c>
      <c r="S75" s="68">
        <f>INDEX(UECs!$G$2:$U$136,MATCH($B75,UECs!$B$2:$B$136,0),MATCH(S$1,UECs!$G$1:$U$1,0))*INDEX(Saturations!$G$2:$U$136,MATCH($B75,Saturations!$B$2:$B$136,0),MATCH(S$1,Saturations!$G$1:$U$1,0))*INDEX('Control Totals'!$E$2:$E$76,MATCH($C75&amp;"_"&amp;S$1,'Control Totals'!$B$2:$B$76,0))</f>
        <v>1217727.6834877906</v>
      </c>
      <c r="T75" s="68">
        <f>INDEX(UECs!$G$2:$U$136,MATCH($B75,UECs!$B$2:$B$136,0),MATCH(T$1,UECs!$G$1:$U$1,0))*INDEX(Saturations!$G$2:$U$136,MATCH($B75,Saturations!$B$2:$B$136,0),MATCH(T$1,Saturations!$G$1:$U$1,0))*INDEX('Control Totals'!$E$2:$E$76,MATCH($C75&amp;"_"&amp;T$1,'Control Totals'!$B$2:$B$76,0))</f>
        <v>5130266.1609290699</v>
      </c>
      <c r="U75" s="68">
        <f>INDEX(UECs!$G$2:$U$136,MATCH($B75,UECs!$B$2:$B$136,0),MATCH(U$1,UECs!$G$1:$U$1,0))*INDEX(Saturations!$G$2:$U$136,MATCH($B75,Saturations!$B$2:$B$136,0),MATCH(U$1,Saturations!$G$1:$U$1,0))*INDEX('Control Totals'!$E$2:$E$76,MATCH($C75&amp;"_"&amp;U$1,'Control Totals'!$B$2:$B$76,0))</f>
        <v>1257928.5996955049</v>
      </c>
      <c r="V75" s="68">
        <f>INDEX(UECs!$G$2:$U$136,MATCH($B75,UECs!$B$2:$B$136,0),MATCH(V$1,UECs!$G$1:$U$1,0))*INDEX(Saturations!$G$2:$U$136,MATCH($B75,Saturations!$B$2:$B$136,0),MATCH(V$1,Saturations!$G$1:$U$1,0))*INDEX('Control Totals'!$E$2:$E$76,MATCH($C75&amp;"_"&amp;V$1,'Control Totals'!$B$2:$B$76,0))</f>
        <v>2317932.3673043894</v>
      </c>
    </row>
    <row r="76" spans="1:22" ht="14.4" x14ac:dyDescent="0.3">
      <c r="A76" t="str">
        <f t="shared" si="2"/>
        <v>IDMotorsOther Motors</v>
      </c>
      <c r="B76" s="64" t="str">
        <f t="shared" si="3"/>
        <v>ID_Motors_Electric_Other Motors</v>
      </c>
      <c r="C76" s="65" t="s">
        <v>30</v>
      </c>
      <c r="D76" s="65" t="s">
        <v>93</v>
      </c>
      <c r="E76" s="65" t="s">
        <v>118</v>
      </c>
      <c r="F76" s="65" t="s">
        <v>98</v>
      </c>
      <c r="G76" s="65" t="s">
        <v>2</v>
      </c>
      <c r="H76" s="68">
        <f>INDEX(UECs!$G$2:$U$136,MATCH($B76,UECs!$B$2:$B$136,0),MATCH(H$1,UECs!$G$1:$U$1,0))*INDEX(Saturations!$G$2:$U$136,MATCH($B76,Saturations!$B$2:$B$136,0),MATCH(H$1,Saturations!$G$1:$U$1,0))*INDEX('Control Totals'!$E$2:$E$76,MATCH($C76&amp;"_"&amp;H$1,'Control Totals'!$B$2:$B$76,0))</f>
        <v>0</v>
      </c>
      <c r="I76" s="68">
        <f>INDEX(UECs!$G$2:$U$136,MATCH($B76,UECs!$B$2:$B$136,0),MATCH(I$1,UECs!$G$1:$U$1,0))*INDEX(Saturations!$G$2:$U$136,MATCH($B76,Saturations!$B$2:$B$136,0),MATCH(I$1,Saturations!$G$1:$U$1,0))*INDEX('Control Totals'!$E$2:$E$76,MATCH($C76&amp;"_"&amp;I$1,'Control Totals'!$B$2:$B$76,0))</f>
        <v>1457613.5122333546</v>
      </c>
      <c r="J76" s="68">
        <f>INDEX(UECs!$G$2:$U$136,MATCH($B76,UECs!$B$2:$B$136,0),MATCH(J$1,UECs!$G$1:$U$1,0))*INDEX(Saturations!$G$2:$U$136,MATCH($B76,Saturations!$B$2:$B$136,0),MATCH(J$1,Saturations!$G$1:$U$1,0))*INDEX('Control Totals'!$E$2:$E$76,MATCH($C76&amp;"_"&amp;J$1,'Control Totals'!$B$2:$B$76,0))</f>
        <v>3356124.6924037384</v>
      </c>
      <c r="K76" s="68">
        <f>INDEX(UECs!$G$2:$U$136,MATCH($B76,UECs!$B$2:$B$136,0),MATCH(K$1,UECs!$G$1:$U$1,0))*INDEX(Saturations!$G$2:$U$136,MATCH($B76,Saturations!$B$2:$B$136,0),MATCH(K$1,Saturations!$G$1:$U$1,0))*INDEX('Control Totals'!$E$2:$E$76,MATCH($C76&amp;"_"&amp;K$1,'Control Totals'!$B$2:$B$76,0))</f>
        <v>0</v>
      </c>
      <c r="L76" s="68">
        <f>INDEX(UECs!$G$2:$U$136,MATCH($B76,UECs!$B$2:$B$136,0),MATCH(L$1,UECs!$G$1:$U$1,0))*INDEX(Saturations!$G$2:$U$136,MATCH($B76,Saturations!$B$2:$B$136,0),MATCH(L$1,Saturations!$G$1:$U$1,0))*INDEX('Control Totals'!$E$2:$E$76,MATCH($C76&amp;"_"&amp;L$1,'Control Totals'!$B$2:$B$76,0))</f>
        <v>13776.027136271636</v>
      </c>
      <c r="M76" s="68">
        <f>INDEX(UECs!$G$2:$U$136,MATCH($B76,UECs!$B$2:$B$136,0),MATCH(M$1,UECs!$G$1:$U$1,0))*INDEX(Saturations!$G$2:$U$136,MATCH($B76,Saturations!$B$2:$B$136,0),MATCH(M$1,Saturations!$G$1:$U$1,0))*INDEX('Control Totals'!$E$2:$E$76,MATCH($C76&amp;"_"&amp;M$1,'Control Totals'!$B$2:$B$76,0))</f>
        <v>0</v>
      </c>
      <c r="N76" s="68">
        <f>INDEX(UECs!$G$2:$U$136,MATCH($B76,UECs!$B$2:$B$136,0),MATCH(N$1,UECs!$G$1:$U$1,0))*INDEX(Saturations!$G$2:$U$136,MATCH($B76,Saturations!$B$2:$B$136,0),MATCH(N$1,Saturations!$G$1:$U$1,0))*INDEX('Control Totals'!$E$2:$E$76,MATCH($C76&amp;"_"&amp;N$1,'Control Totals'!$B$2:$B$76,0))</f>
        <v>58450.411723150944</v>
      </c>
      <c r="O76" s="68">
        <f>INDEX(UECs!$G$2:$U$136,MATCH($B76,UECs!$B$2:$B$136,0),MATCH(O$1,UECs!$G$1:$U$1,0))*INDEX(Saturations!$G$2:$U$136,MATCH($B76,Saturations!$B$2:$B$136,0),MATCH(O$1,Saturations!$G$1:$U$1,0))*INDEX('Control Totals'!$E$2:$E$76,MATCH($C76&amp;"_"&amp;O$1,'Control Totals'!$B$2:$B$76,0))</f>
        <v>1416997.9252121302</v>
      </c>
      <c r="P76" s="68">
        <f>INDEX(UECs!$G$2:$U$136,MATCH($B76,UECs!$B$2:$B$136,0),MATCH(P$1,UECs!$G$1:$U$1,0))*INDEX(Saturations!$G$2:$U$136,MATCH($B76,Saturations!$B$2:$B$136,0),MATCH(P$1,Saturations!$G$1:$U$1,0))*INDEX('Control Totals'!$E$2:$E$76,MATCH($C76&amp;"_"&amp;P$1,'Control Totals'!$B$2:$B$76,0))</f>
        <v>0</v>
      </c>
      <c r="Q76" s="68">
        <f>INDEX(UECs!$G$2:$U$136,MATCH($B76,UECs!$B$2:$B$136,0),MATCH(Q$1,UECs!$G$1:$U$1,0))*INDEX(Saturations!$G$2:$U$136,MATCH($B76,Saturations!$B$2:$B$136,0),MATCH(Q$1,Saturations!$G$1:$U$1,0))*INDEX('Control Totals'!$E$2:$E$76,MATCH($C76&amp;"_"&amp;Q$1,'Control Totals'!$B$2:$B$76,0))</f>
        <v>984259.71452290122</v>
      </c>
      <c r="R76" s="68">
        <f>INDEX(UECs!$G$2:$U$136,MATCH($B76,UECs!$B$2:$B$136,0),MATCH(R$1,UECs!$G$1:$U$1,0))*INDEX(Saturations!$G$2:$U$136,MATCH($B76,Saturations!$B$2:$B$136,0),MATCH(R$1,Saturations!$G$1:$U$1,0))*INDEX('Control Totals'!$E$2:$E$76,MATCH($C76&amp;"_"&amp;R$1,'Control Totals'!$B$2:$B$76,0))</f>
        <v>0</v>
      </c>
      <c r="S76" s="68">
        <f>INDEX(UECs!$G$2:$U$136,MATCH($B76,UECs!$B$2:$B$136,0),MATCH(S$1,UECs!$G$1:$U$1,0))*INDEX(Saturations!$G$2:$U$136,MATCH($B76,Saturations!$B$2:$B$136,0),MATCH(S$1,Saturations!$G$1:$U$1,0))*INDEX('Control Totals'!$E$2:$E$76,MATCH($C76&amp;"_"&amp;S$1,'Control Totals'!$B$2:$B$76,0))</f>
        <v>182659.15252316854</v>
      </c>
      <c r="T76" s="68">
        <f>INDEX(UECs!$G$2:$U$136,MATCH($B76,UECs!$B$2:$B$136,0),MATCH(T$1,UECs!$G$1:$U$1,0))*INDEX(Saturations!$G$2:$U$136,MATCH($B76,Saturations!$B$2:$B$136,0),MATCH(T$1,Saturations!$G$1:$U$1,0))*INDEX('Control Totals'!$E$2:$E$76,MATCH($C76&amp;"_"&amp;T$1,'Control Totals'!$B$2:$B$76,0))</f>
        <v>29383.998066592467</v>
      </c>
      <c r="U76" s="68">
        <f>INDEX(UECs!$G$2:$U$136,MATCH($B76,UECs!$B$2:$B$136,0),MATCH(U$1,UECs!$G$1:$U$1,0))*INDEX(Saturations!$G$2:$U$136,MATCH($B76,Saturations!$B$2:$B$136,0),MATCH(U$1,Saturations!$G$1:$U$1,0))*INDEX('Control Totals'!$E$2:$E$76,MATCH($C76&amp;"_"&amp;U$1,'Control Totals'!$B$2:$B$76,0))</f>
        <v>373637.46962972265</v>
      </c>
      <c r="V76" s="68">
        <f>INDEX(UECs!$G$2:$U$136,MATCH($B76,UECs!$B$2:$B$136,0),MATCH(V$1,UECs!$G$1:$U$1,0))*INDEX(Saturations!$G$2:$U$136,MATCH($B76,Saturations!$B$2:$B$136,0),MATCH(V$1,Saturations!$G$1:$U$1,0))*INDEX('Control Totals'!$E$2:$E$76,MATCH($C76&amp;"_"&amp;V$1,'Control Totals'!$B$2:$B$76,0))</f>
        <v>347689.85509565839</v>
      </c>
    </row>
    <row r="77" spans="1:22" ht="14.4" x14ac:dyDescent="0.3">
      <c r="A77" t="str">
        <f t="shared" si="2"/>
        <v>IDProcessProcess Heating</v>
      </c>
      <c r="B77" s="64" t="str">
        <f t="shared" si="3"/>
        <v>ID_Process_Electric_Process Heating</v>
      </c>
      <c r="C77" s="65" t="s">
        <v>30</v>
      </c>
      <c r="D77" s="65" t="s">
        <v>99</v>
      </c>
      <c r="E77" s="65" t="s">
        <v>118</v>
      </c>
      <c r="F77" s="65" t="s">
        <v>3</v>
      </c>
      <c r="G77" s="65" t="s">
        <v>3</v>
      </c>
      <c r="H77" s="68">
        <f>INDEX(UECs!$G$2:$U$136,MATCH($B77,UECs!$B$2:$B$136,0),MATCH(H$1,UECs!$G$1:$U$1,0))*INDEX(Saturations!$G$2:$U$136,MATCH($B77,Saturations!$B$2:$B$136,0),MATCH(H$1,Saturations!$G$1:$U$1,0))*INDEX('Control Totals'!$E$2:$E$76,MATCH($C77&amp;"_"&amp;H$1,'Control Totals'!$B$2:$B$76,0))</f>
        <v>2902245.6137101375</v>
      </c>
      <c r="I77" s="68">
        <f>INDEX(UECs!$G$2:$U$136,MATCH($B77,UECs!$B$2:$B$136,0),MATCH(I$1,UECs!$G$1:$U$1,0))*INDEX(Saturations!$G$2:$U$136,MATCH($B77,Saturations!$B$2:$B$136,0),MATCH(I$1,Saturations!$G$1:$U$1,0))*INDEX('Control Totals'!$E$2:$E$76,MATCH($C77&amp;"_"&amp;I$1,'Control Totals'!$B$2:$B$76,0))</f>
        <v>240378.36868409713</v>
      </c>
      <c r="J77" s="68">
        <f>INDEX(UECs!$G$2:$U$136,MATCH($B77,UECs!$B$2:$B$136,0),MATCH(J$1,UECs!$G$1:$U$1,0))*INDEX(Saturations!$G$2:$U$136,MATCH($B77,Saturations!$B$2:$B$136,0),MATCH(J$1,Saturations!$G$1:$U$1,0))*INDEX('Control Totals'!$E$2:$E$76,MATCH($C77&amp;"_"&amp;J$1,'Control Totals'!$B$2:$B$76,0))</f>
        <v>7847467.58720046</v>
      </c>
      <c r="K77" s="68">
        <f>INDEX(UECs!$G$2:$U$136,MATCH($B77,UECs!$B$2:$B$136,0),MATCH(K$1,UECs!$G$1:$U$1,0))*INDEX(Saturations!$G$2:$U$136,MATCH($B77,Saturations!$B$2:$B$136,0),MATCH(K$1,Saturations!$G$1:$U$1,0))*INDEX('Control Totals'!$E$2:$E$76,MATCH($C77&amp;"_"&amp;K$1,'Control Totals'!$B$2:$B$76,0))</f>
        <v>301412.40446732979</v>
      </c>
      <c r="L77" s="68">
        <f>INDEX(UECs!$G$2:$U$136,MATCH($B77,UECs!$B$2:$B$136,0),MATCH(L$1,UECs!$G$1:$U$1,0))*INDEX(Saturations!$G$2:$U$136,MATCH($B77,Saturations!$B$2:$B$136,0),MATCH(L$1,Saturations!$G$1:$U$1,0))*INDEX('Control Totals'!$E$2:$E$76,MATCH($C77&amp;"_"&amp;L$1,'Control Totals'!$B$2:$B$76,0))</f>
        <v>9353.5472421902396</v>
      </c>
      <c r="M77" s="68">
        <f>INDEX(UECs!$G$2:$U$136,MATCH($B77,UECs!$B$2:$B$136,0),MATCH(M$1,UECs!$G$1:$U$1,0))*INDEX(Saturations!$G$2:$U$136,MATCH($B77,Saturations!$B$2:$B$136,0),MATCH(M$1,Saturations!$G$1:$U$1,0))*INDEX('Control Totals'!$E$2:$E$76,MATCH($C77&amp;"_"&amp;M$1,'Control Totals'!$B$2:$B$76,0))</f>
        <v>2996092.0256412774</v>
      </c>
      <c r="N77" s="68">
        <f>INDEX(UECs!$G$2:$U$136,MATCH($B77,UECs!$B$2:$B$136,0),MATCH(N$1,UECs!$G$1:$U$1,0))*INDEX(Saturations!$G$2:$U$136,MATCH($B77,Saturations!$B$2:$B$136,0),MATCH(N$1,Saturations!$G$1:$U$1,0))*INDEX('Control Totals'!$E$2:$E$76,MATCH($C77&amp;"_"&amp;N$1,'Control Totals'!$B$2:$B$76,0))</f>
        <v>381902.01454755181</v>
      </c>
      <c r="O77" s="68">
        <f>INDEX(UECs!$G$2:$U$136,MATCH($B77,UECs!$B$2:$B$136,0),MATCH(O$1,UECs!$G$1:$U$1,0))*INDEX(Saturations!$G$2:$U$136,MATCH($B77,Saturations!$B$2:$B$136,0),MATCH(O$1,Saturations!$G$1:$U$1,0))*INDEX('Control Totals'!$E$2:$E$76,MATCH($C77&amp;"_"&amp;O$1,'Control Totals'!$B$2:$B$76,0))</f>
        <v>0</v>
      </c>
      <c r="P77" s="68">
        <f>INDEX(UECs!$G$2:$U$136,MATCH($B77,UECs!$B$2:$B$136,0),MATCH(P$1,UECs!$G$1:$U$1,0))*INDEX(Saturations!$G$2:$U$136,MATCH($B77,Saturations!$B$2:$B$136,0),MATCH(P$1,Saturations!$G$1:$U$1,0))*INDEX('Control Totals'!$E$2:$E$76,MATCH($C77&amp;"_"&amp;P$1,'Control Totals'!$B$2:$B$76,0))</f>
        <v>0</v>
      </c>
      <c r="Q77" s="68">
        <f>INDEX(UECs!$G$2:$U$136,MATCH($B77,UECs!$B$2:$B$136,0),MATCH(Q$1,UECs!$G$1:$U$1,0))*INDEX(Saturations!$G$2:$U$136,MATCH($B77,Saturations!$B$2:$B$136,0),MATCH(Q$1,Saturations!$G$1:$U$1,0))*INDEX('Control Totals'!$E$2:$E$76,MATCH($C77&amp;"_"&amp;Q$1,'Control Totals'!$B$2:$B$76,0))</f>
        <v>1822426.1423676559</v>
      </c>
      <c r="R77" s="68">
        <f>INDEX(UECs!$G$2:$U$136,MATCH($B77,UECs!$B$2:$B$136,0),MATCH(R$1,UECs!$G$1:$U$1,0))*INDEX(Saturations!$G$2:$U$136,MATCH($B77,Saturations!$B$2:$B$136,0),MATCH(R$1,Saturations!$G$1:$U$1,0))*INDEX('Control Totals'!$E$2:$E$76,MATCH($C77&amp;"_"&amp;R$1,'Control Totals'!$B$2:$B$76,0))</f>
        <v>159200.15186829207</v>
      </c>
      <c r="S77" s="68">
        <f>INDEX(UECs!$G$2:$U$136,MATCH($B77,UECs!$B$2:$B$136,0),MATCH(S$1,UECs!$G$1:$U$1,0))*INDEX(Saturations!$G$2:$U$136,MATCH($B77,Saturations!$B$2:$B$136,0),MATCH(S$1,Saturations!$G$1:$U$1,0))*INDEX('Control Totals'!$E$2:$E$76,MATCH($C77&amp;"_"&amp;S$1,'Control Totals'!$B$2:$B$76,0))</f>
        <v>660116.8868924065</v>
      </c>
      <c r="T77" s="68">
        <f>INDEX(UECs!$G$2:$U$136,MATCH($B77,UECs!$B$2:$B$136,0),MATCH(T$1,UECs!$G$1:$U$1,0))*INDEX(Saturations!$G$2:$U$136,MATCH($B77,Saturations!$B$2:$B$136,0),MATCH(T$1,Saturations!$G$1:$U$1,0))*INDEX('Control Totals'!$E$2:$E$76,MATCH($C77&amp;"_"&amp;T$1,'Control Totals'!$B$2:$B$76,0))</f>
        <v>582653.16370139271</v>
      </c>
      <c r="U77" s="68">
        <f>INDEX(UECs!$G$2:$U$136,MATCH($B77,UECs!$B$2:$B$136,0),MATCH(U$1,UECs!$G$1:$U$1,0))*INDEX(Saturations!$G$2:$U$136,MATCH($B77,Saturations!$B$2:$B$136,0),MATCH(U$1,Saturations!$G$1:$U$1,0))*INDEX('Control Totals'!$E$2:$E$76,MATCH($C77&amp;"_"&amp;U$1,'Control Totals'!$B$2:$B$76,0))</f>
        <v>913108.58406412276</v>
      </c>
      <c r="V77" s="68">
        <f>INDEX(UECs!$G$2:$U$136,MATCH($B77,UECs!$B$2:$B$136,0),MATCH(V$1,UECs!$G$1:$U$1,0))*INDEX(Saturations!$G$2:$U$136,MATCH($B77,Saturations!$B$2:$B$136,0),MATCH(V$1,Saturations!$G$1:$U$1,0))*INDEX('Control Totals'!$E$2:$E$76,MATCH($C77&amp;"_"&amp;V$1,'Control Totals'!$B$2:$B$76,0))</f>
        <v>1920309.8194394459</v>
      </c>
    </row>
    <row r="78" spans="1:22" ht="14.4" x14ac:dyDescent="0.3">
      <c r="A78" t="str">
        <f t="shared" si="2"/>
        <v>IDProcessProcess Cooling</v>
      </c>
      <c r="B78" s="64" t="str">
        <f t="shared" si="3"/>
        <v>ID_Process_Electric_Process Cooling</v>
      </c>
      <c r="C78" s="65" t="s">
        <v>30</v>
      </c>
      <c r="D78" s="65" t="s">
        <v>99</v>
      </c>
      <c r="E78" s="65" t="s">
        <v>118</v>
      </c>
      <c r="F78" s="65" t="s">
        <v>100</v>
      </c>
      <c r="G78" s="65" t="s">
        <v>4</v>
      </c>
      <c r="H78" s="68">
        <f>INDEX(UECs!$G$2:$U$136,MATCH($B78,UECs!$B$2:$B$136,0),MATCH(H$1,UECs!$G$1:$U$1,0))*INDEX(Saturations!$G$2:$U$136,MATCH($B78,Saturations!$B$2:$B$136,0),MATCH(H$1,Saturations!$G$1:$U$1,0))*INDEX('Control Totals'!$E$2:$E$76,MATCH($C78&amp;"_"&amp;H$1,'Control Totals'!$B$2:$B$76,0))</f>
        <v>0</v>
      </c>
      <c r="I78" s="68">
        <f>INDEX(UECs!$G$2:$U$136,MATCH($B78,UECs!$B$2:$B$136,0),MATCH(I$1,UECs!$G$1:$U$1,0))*INDEX(Saturations!$G$2:$U$136,MATCH($B78,Saturations!$B$2:$B$136,0),MATCH(I$1,Saturations!$G$1:$U$1,0))*INDEX('Control Totals'!$E$2:$E$76,MATCH($C78&amp;"_"&amp;I$1,'Control Totals'!$B$2:$B$76,0))</f>
        <v>0</v>
      </c>
      <c r="J78" s="68">
        <f>INDEX(UECs!$G$2:$U$136,MATCH($B78,UECs!$B$2:$B$136,0),MATCH(J$1,UECs!$G$1:$U$1,0))*INDEX(Saturations!$G$2:$U$136,MATCH($B78,Saturations!$B$2:$B$136,0),MATCH(J$1,Saturations!$G$1:$U$1,0))*INDEX('Control Totals'!$E$2:$E$76,MATCH($C78&amp;"_"&amp;J$1,'Control Totals'!$B$2:$B$76,0))</f>
        <v>31814363.139177434</v>
      </c>
      <c r="K78" s="68">
        <f>INDEX(UECs!$G$2:$U$136,MATCH($B78,UECs!$B$2:$B$136,0),MATCH(K$1,UECs!$G$1:$U$1,0))*INDEX(Saturations!$G$2:$U$136,MATCH($B78,Saturations!$B$2:$B$136,0),MATCH(K$1,Saturations!$G$1:$U$1,0))*INDEX('Control Totals'!$E$2:$E$76,MATCH($C78&amp;"_"&amp;K$1,'Control Totals'!$B$2:$B$76,0))</f>
        <v>70566.746620395104</v>
      </c>
      <c r="L78" s="68">
        <f>INDEX(UECs!$G$2:$U$136,MATCH($B78,UECs!$B$2:$B$136,0),MATCH(L$1,UECs!$G$1:$U$1,0))*INDEX(Saturations!$G$2:$U$136,MATCH($B78,Saturations!$B$2:$B$136,0),MATCH(L$1,Saturations!$G$1:$U$1,0))*INDEX('Control Totals'!$E$2:$E$76,MATCH($C78&amp;"_"&amp;L$1,'Control Totals'!$B$2:$B$76,0))</f>
        <v>5863.8134150233182</v>
      </c>
      <c r="M78" s="68">
        <f>INDEX(UECs!$G$2:$U$136,MATCH($B78,UECs!$B$2:$B$136,0),MATCH(M$1,UECs!$G$1:$U$1,0))*INDEX(Saturations!$G$2:$U$136,MATCH($B78,Saturations!$B$2:$B$136,0),MATCH(M$1,Saturations!$G$1:$U$1,0))*INDEX('Control Totals'!$E$2:$E$76,MATCH($C78&amp;"_"&amp;M$1,'Control Totals'!$B$2:$B$76,0))</f>
        <v>249314.08947746883</v>
      </c>
      <c r="N78" s="68">
        <f>INDEX(UECs!$G$2:$U$136,MATCH($B78,UECs!$B$2:$B$136,0),MATCH(N$1,UECs!$G$1:$U$1,0))*INDEX(Saturations!$G$2:$U$136,MATCH($B78,Saturations!$B$2:$B$136,0),MATCH(N$1,Saturations!$G$1:$U$1,0))*INDEX('Control Totals'!$E$2:$E$76,MATCH($C78&amp;"_"&amp;N$1,'Control Totals'!$B$2:$B$76,0))</f>
        <v>94613.31259083272</v>
      </c>
      <c r="O78" s="68">
        <f>INDEX(UECs!$G$2:$U$136,MATCH($B78,UECs!$B$2:$B$136,0),MATCH(O$1,UECs!$G$1:$U$1,0))*INDEX(Saturations!$G$2:$U$136,MATCH($B78,Saturations!$B$2:$B$136,0),MATCH(O$1,Saturations!$G$1:$U$1,0))*INDEX('Control Totals'!$E$2:$E$76,MATCH($C78&amp;"_"&amp;O$1,'Control Totals'!$B$2:$B$76,0))</f>
        <v>0</v>
      </c>
      <c r="P78" s="68">
        <f>INDEX(UECs!$G$2:$U$136,MATCH($B78,UECs!$B$2:$B$136,0),MATCH(P$1,UECs!$G$1:$U$1,0))*INDEX(Saturations!$G$2:$U$136,MATCH($B78,Saturations!$B$2:$B$136,0),MATCH(P$1,Saturations!$G$1:$U$1,0))*INDEX('Control Totals'!$E$2:$E$76,MATCH($C78&amp;"_"&amp;P$1,'Control Totals'!$B$2:$B$76,0))</f>
        <v>0</v>
      </c>
      <c r="Q78" s="68">
        <f>INDEX(UECs!$G$2:$U$136,MATCH($B78,UECs!$B$2:$B$136,0),MATCH(Q$1,UECs!$G$1:$U$1,0))*INDEX(Saturations!$G$2:$U$136,MATCH($B78,Saturations!$B$2:$B$136,0),MATCH(Q$1,Saturations!$G$1:$U$1,0))*INDEX('Control Totals'!$E$2:$E$76,MATCH($C78&amp;"_"&amp;Q$1,'Control Totals'!$B$2:$B$76,0))</f>
        <v>2434502.8906359118</v>
      </c>
      <c r="R78" s="68">
        <f>INDEX(UECs!$G$2:$U$136,MATCH($B78,UECs!$B$2:$B$136,0),MATCH(R$1,UECs!$G$1:$U$1,0))*INDEX(Saturations!$G$2:$U$136,MATCH($B78,Saturations!$B$2:$B$136,0),MATCH(R$1,Saturations!$G$1:$U$1,0))*INDEX('Control Totals'!$E$2:$E$76,MATCH($C78&amp;"_"&amp;R$1,'Control Totals'!$B$2:$B$76,0))</f>
        <v>84347.710594668577</v>
      </c>
      <c r="S78" s="68">
        <f>INDEX(UECs!$G$2:$U$136,MATCH($B78,UECs!$B$2:$B$136,0),MATCH(S$1,UECs!$G$1:$U$1,0))*INDEX(Saturations!$G$2:$U$136,MATCH($B78,Saturations!$B$2:$B$136,0),MATCH(S$1,Saturations!$G$1:$U$1,0))*INDEX('Control Totals'!$E$2:$E$76,MATCH($C78&amp;"_"&amp;S$1,'Control Totals'!$B$2:$B$76,0))</f>
        <v>135830.08026488574</v>
      </c>
      <c r="T78" s="68">
        <f>INDEX(UECs!$G$2:$U$136,MATCH($B78,UECs!$B$2:$B$136,0),MATCH(T$1,UECs!$G$1:$U$1,0))*INDEX(Saturations!$G$2:$U$136,MATCH($B78,Saturations!$B$2:$B$136,0),MATCH(T$1,Saturations!$G$1:$U$1,0))*INDEX('Control Totals'!$E$2:$E$76,MATCH($C78&amp;"_"&amp;T$1,'Control Totals'!$B$2:$B$76,0))</f>
        <v>34604.748556111692</v>
      </c>
      <c r="U78" s="68">
        <f>INDEX(UECs!$G$2:$U$136,MATCH($B78,UECs!$B$2:$B$136,0),MATCH(U$1,UECs!$G$1:$U$1,0))*INDEX(Saturations!$G$2:$U$136,MATCH($B78,Saturations!$B$2:$B$136,0),MATCH(U$1,Saturations!$G$1:$U$1,0))*INDEX('Control Totals'!$E$2:$E$76,MATCH($C78&amp;"_"&amp;U$1,'Control Totals'!$B$2:$B$76,0))</f>
        <v>105990.78399150017</v>
      </c>
      <c r="V78" s="68">
        <f>INDEX(UECs!$G$2:$U$136,MATCH($B78,UECs!$B$2:$B$136,0),MATCH(V$1,UECs!$G$1:$U$1,0))*INDEX(Saturations!$G$2:$U$136,MATCH($B78,Saturations!$B$2:$B$136,0),MATCH(V$1,Saturations!$G$1:$U$1,0))*INDEX('Control Totals'!$E$2:$E$76,MATCH($C78&amp;"_"&amp;V$1,'Control Totals'!$B$2:$B$76,0))</f>
        <v>591876.31421078811</v>
      </c>
    </row>
    <row r="79" spans="1:22" ht="14.4" x14ac:dyDescent="0.3">
      <c r="A79" t="str">
        <f t="shared" si="2"/>
        <v>IDProcessProcess Refrigeration</v>
      </c>
      <c r="B79" s="64" t="str">
        <f t="shared" si="3"/>
        <v>ID_Process_Electric_Process Refrigeration</v>
      </c>
      <c r="C79" s="65" t="s">
        <v>30</v>
      </c>
      <c r="D79" s="65" t="s">
        <v>99</v>
      </c>
      <c r="E79" s="65" t="s">
        <v>118</v>
      </c>
      <c r="F79" s="65" t="s">
        <v>101</v>
      </c>
      <c r="G79" s="65" t="s">
        <v>4</v>
      </c>
      <c r="H79" s="68">
        <f>INDEX(UECs!$G$2:$U$136,MATCH($B79,UECs!$B$2:$B$136,0),MATCH(H$1,UECs!$G$1:$U$1,0))*INDEX(Saturations!$G$2:$U$136,MATCH($B79,Saturations!$B$2:$B$136,0),MATCH(H$1,Saturations!$G$1:$U$1,0))*INDEX('Control Totals'!$E$2:$E$76,MATCH($C79&amp;"_"&amp;H$1,'Control Totals'!$B$2:$B$76,0))</f>
        <v>17653635.169005319</v>
      </c>
      <c r="I79" s="68">
        <f>INDEX(UECs!$G$2:$U$136,MATCH($B79,UECs!$B$2:$B$136,0),MATCH(I$1,UECs!$G$1:$U$1,0))*INDEX(Saturations!$G$2:$U$136,MATCH($B79,Saturations!$B$2:$B$136,0),MATCH(I$1,Saturations!$G$1:$U$1,0))*INDEX('Control Totals'!$E$2:$E$76,MATCH($C79&amp;"_"&amp;I$1,'Control Totals'!$B$2:$B$76,0))</f>
        <v>0</v>
      </c>
      <c r="J79" s="68">
        <f>INDEX(UECs!$G$2:$U$136,MATCH($B79,UECs!$B$2:$B$136,0),MATCH(J$1,UECs!$G$1:$U$1,0))*INDEX(Saturations!$G$2:$U$136,MATCH($B79,Saturations!$B$2:$B$136,0),MATCH(J$1,Saturations!$G$1:$U$1,0))*INDEX('Control Totals'!$E$2:$E$76,MATCH($C79&amp;"_"&amp;J$1,'Control Totals'!$B$2:$B$76,0))</f>
        <v>15919822.117435278</v>
      </c>
      <c r="K79" s="68">
        <f>INDEX(UECs!$G$2:$U$136,MATCH($B79,UECs!$B$2:$B$136,0),MATCH(K$1,UECs!$G$1:$U$1,0))*INDEX(Saturations!$G$2:$U$136,MATCH($B79,Saturations!$B$2:$B$136,0),MATCH(K$1,Saturations!$G$1:$U$1,0))*INDEX('Control Totals'!$E$2:$E$76,MATCH($C79&amp;"_"&amp;K$1,'Control Totals'!$B$2:$B$76,0))</f>
        <v>59934.548213062983</v>
      </c>
      <c r="L79" s="68">
        <f>INDEX(UECs!$G$2:$U$136,MATCH($B79,UECs!$B$2:$B$136,0),MATCH(L$1,UECs!$G$1:$U$1,0))*INDEX(Saturations!$G$2:$U$136,MATCH($B79,Saturations!$B$2:$B$136,0),MATCH(L$1,Saturations!$G$1:$U$1,0))*INDEX('Control Totals'!$E$2:$E$76,MATCH($C79&amp;"_"&amp;L$1,'Control Totals'!$B$2:$B$76,0))</f>
        <v>5863.8134150233182</v>
      </c>
      <c r="M79" s="68">
        <f>INDEX(UECs!$G$2:$U$136,MATCH($B79,UECs!$B$2:$B$136,0),MATCH(M$1,UECs!$G$1:$U$1,0))*INDEX(Saturations!$G$2:$U$136,MATCH($B79,Saturations!$B$2:$B$136,0),MATCH(M$1,Saturations!$G$1:$U$1,0))*INDEX('Control Totals'!$E$2:$E$76,MATCH($C79&amp;"_"&amp;M$1,'Control Totals'!$B$2:$B$76,0))</f>
        <v>211750.26526821038</v>
      </c>
      <c r="N79" s="68">
        <f>INDEX(UECs!$G$2:$U$136,MATCH($B79,UECs!$B$2:$B$136,0),MATCH(N$1,UECs!$G$1:$U$1,0))*INDEX(Saturations!$G$2:$U$136,MATCH($B79,Saturations!$B$2:$B$136,0),MATCH(N$1,Saturations!$G$1:$U$1,0))*INDEX('Control Totals'!$E$2:$E$76,MATCH($C79&amp;"_"&amp;N$1,'Control Totals'!$B$2:$B$76,0))</f>
        <v>80358.049883993852</v>
      </c>
      <c r="O79" s="68">
        <f>INDEX(UECs!$G$2:$U$136,MATCH($B79,UECs!$B$2:$B$136,0),MATCH(O$1,UECs!$G$1:$U$1,0))*INDEX(Saturations!$G$2:$U$136,MATCH($B79,Saturations!$B$2:$B$136,0),MATCH(O$1,Saturations!$G$1:$U$1,0))*INDEX('Control Totals'!$E$2:$E$76,MATCH($C79&amp;"_"&amp;O$1,'Control Totals'!$B$2:$B$76,0))</f>
        <v>0</v>
      </c>
      <c r="P79" s="68">
        <f>INDEX(UECs!$G$2:$U$136,MATCH($B79,UECs!$B$2:$B$136,0),MATCH(P$1,UECs!$G$1:$U$1,0))*INDEX(Saturations!$G$2:$U$136,MATCH($B79,Saturations!$B$2:$B$136,0),MATCH(P$1,Saturations!$G$1:$U$1,0))*INDEX('Control Totals'!$E$2:$E$76,MATCH($C79&amp;"_"&amp;P$1,'Control Totals'!$B$2:$B$76,0))</f>
        <v>0</v>
      </c>
      <c r="Q79" s="68">
        <f>INDEX(UECs!$G$2:$U$136,MATCH($B79,UECs!$B$2:$B$136,0),MATCH(Q$1,UECs!$G$1:$U$1,0))*INDEX(Saturations!$G$2:$U$136,MATCH($B79,Saturations!$B$2:$B$136,0),MATCH(Q$1,Saturations!$G$1:$U$1,0))*INDEX('Control Totals'!$E$2:$E$76,MATCH($C79&amp;"_"&amp;Q$1,'Control Totals'!$B$2:$B$76,0))</f>
        <v>2434502.8906359118</v>
      </c>
      <c r="R79" s="68">
        <f>INDEX(UECs!$G$2:$U$136,MATCH($B79,UECs!$B$2:$B$136,0),MATCH(R$1,UECs!$G$1:$U$1,0))*INDEX(Saturations!$G$2:$U$136,MATCH($B79,Saturations!$B$2:$B$136,0),MATCH(R$1,Saturations!$G$1:$U$1,0))*INDEX('Control Totals'!$E$2:$E$76,MATCH($C79&amp;"_"&amp;R$1,'Control Totals'!$B$2:$B$76,0))</f>
        <v>71639.15256703303</v>
      </c>
      <c r="S79" s="68">
        <f>INDEX(UECs!$G$2:$U$136,MATCH($B79,UECs!$B$2:$B$136,0),MATCH(S$1,UECs!$G$1:$U$1,0))*INDEX(Saturations!$G$2:$U$136,MATCH($B79,Saturations!$B$2:$B$136,0),MATCH(S$1,Saturations!$G$1:$U$1,0))*INDEX('Control Totals'!$E$2:$E$76,MATCH($C79&amp;"_"&amp;S$1,'Control Totals'!$B$2:$B$76,0))</f>
        <v>135830.08026488574</v>
      </c>
      <c r="T79" s="68">
        <f>INDEX(UECs!$G$2:$U$136,MATCH($B79,UECs!$B$2:$B$136,0),MATCH(T$1,UECs!$G$1:$U$1,0))*INDEX(Saturations!$G$2:$U$136,MATCH($B79,Saturations!$B$2:$B$136,0),MATCH(T$1,Saturations!$G$1:$U$1,0))*INDEX('Control Totals'!$E$2:$E$76,MATCH($C79&amp;"_"&amp;T$1,'Control Totals'!$B$2:$B$76,0))</f>
        <v>29390.896846840991</v>
      </c>
      <c r="U79" s="68">
        <f>INDEX(UECs!$G$2:$U$136,MATCH($B79,UECs!$B$2:$B$136,0),MATCH(U$1,UECs!$G$1:$U$1,0))*INDEX(Saturations!$G$2:$U$136,MATCH($B79,Saturations!$B$2:$B$136,0),MATCH(U$1,Saturations!$G$1:$U$1,0))*INDEX('Control Totals'!$E$2:$E$76,MATCH($C79&amp;"_"&amp;U$1,'Control Totals'!$B$2:$B$76,0))</f>
        <v>90021.292712436276</v>
      </c>
      <c r="V79" s="68">
        <f>INDEX(UECs!$G$2:$U$136,MATCH($B79,UECs!$B$2:$B$136,0),MATCH(V$1,UECs!$G$1:$U$1,0))*INDEX(Saturations!$G$2:$U$136,MATCH($B79,Saturations!$B$2:$B$136,0),MATCH(V$1,Saturations!$G$1:$U$1,0))*INDEX('Control Totals'!$E$2:$E$76,MATCH($C79&amp;"_"&amp;V$1,'Control Totals'!$B$2:$B$76,0))</f>
        <v>591876.31421078811</v>
      </c>
    </row>
    <row r="80" spans="1:22" ht="14.4" x14ac:dyDescent="0.3">
      <c r="A80" t="str">
        <f t="shared" si="2"/>
        <v>IDProcessProcess Electrochemical</v>
      </c>
      <c r="B80" s="64" t="str">
        <f t="shared" si="3"/>
        <v>ID_Process_Electric_Process Electrochemical</v>
      </c>
      <c r="C80" s="65" t="s">
        <v>30</v>
      </c>
      <c r="D80" s="65" t="s">
        <v>99</v>
      </c>
      <c r="E80" s="65" t="s">
        <v>118</v>
      </c>
      <c r="F80" s="65" t="s">
        <v>102</v>
      </c>
      <c r="G80" s="65" t="s">
        <v>5</v>
      </c>
      <c r="H80" s="68">
        <f>INDEX(UECs!$G$2:$U$136,MATCH($B80,UECs!$B$2:$B$136,0),MATCH(H$1,UECs!$G$1:$U$1,0))*INDEX(Saturations!$G$2:$U$136,MATCH($B80,Saturations!$B$2:$B$136,0),MATCH(H$1,Saturations!$G$1:$U$1,0))*INDEX('Control Totals'!$E$2:$E$76,MATCH($C80&amp;"_"&amp;H$1,'Control Totals'!$B$2:$B$76,0))</f>
        <v>150100.92921530982</v>
      </c>
      <c r="I80" s="68">
        <f>INDEX(UECs!$G$2:$U$136,MATCH($B80,UECs!$B$2:$B$136,0),MATCH(I$1,UECs!$G$1:$U$1,0))*INDEX(Saturations!$G$2:$U$136,MATCH($B80,Saturations!$B$2:$B$136,0),MATCH(I$1,Saturations!$G$1:$U$1,0))*INDEX('Control Totals'!$E$2:$E$76,MATCH($C80&amp;"_"&amp;I$1,'Control Totals'!$B$2:$B$76,0))</f>
        <v>240378.36868409713</v>
      </c>
      <c r="J80" s="68">
        <f>INDEX(UECs!$G$2:$U$136,MATCH($B80,UECs!$B$2:$B$136,0),MATCH(J$1,UECs!$G$1:$U$1,0))*INDEX(Saturations!$G$2:$U$136,MATCH($B80,Saturations!$B$2:$B$136,0),MATCH(J$1,Saturations!$G$1:$U$1,0))*INDEX('Control Totals'!$E$2:$E$76,MATCH($C80&amp;"_"&amp;J$1,'Control Totals'!$B$2:$B$76,0))</f>
        <v>405862.3333812225</v>
      </c>
      <c r="K80" s="68">
        <f>INDEX(UECs!$G$2:$U$136,MATCH($B80,UECs!$B$2:$B$136,0),MATCH(K$1,UECs!$G$1:$U$1,0))*INDEX(Saturations!$G$2:$U$136,MATCH($B80,Saturations!$B$2:$B$136,0),MATCH(K$1,Saturations!$G$1:$U$1,0))*INDEX('Control Totals'!$E$2:$E$76,MATCH($C80&amp;"_"&amp;K$1,'Control Totals'!$B$2:$B$76,0))</f>
        <v>63975.767982299149</v>
      </c>
      <c r="L80" s="68">
        <f>INDEX(UECs!$G$2:$U$136,MATCH($B80,UECs!$B$2:$B$136,0),MATCH(L$1,UECs!$G$1:$U$1,0))*INDEX(Saturations!$G$2:$U$136,MATCH($B80,Saturations!$B$2:$B$136,0),MATCH(L$1,Saturations!$G$1:$U$1,0))*INDEX('Control Totals'!$E$2:$E$76,MATCH($C80&amp;"_"&amp;L$1,'Control Totals'!$B$2:$B$76,0))</f>
        <v>4030.2244549864618</v>
      </c>
      <c r="M80" s="68">
        <f>INDEX(UECs!$G$2:$U$136,MATCH($B80,UECs!$B$2:$B$136,0),MATCH(M$1,UECs!$G$1:$U$1,0))*INDEX(Saturations!$G$2:$U$136,MATCH($B80,Saturations!$B$2:$B$136,0),MATCH(M$1,Saturations!$G$1:$U$1,0))*INDEX('Control Totals'!$E$2:$E$76,MATCH($C80&amp;"_"&amp;M$1,'Control Totals'!$B$2:$B$76,0))</f>
        <v>210205.68431415915</v>
      </c>
      <c r="N80" s="68">
        <f>INDEX(UECs!$G$2:$U$136,MATCH($B80,UECs!$B$2:$B$136,0),MATCH(N$1,UECs!$G$1:$U$1,0))*INDEX(Saturations!$G$2:$U$136,MATCH($B80,Saturations!$B$2:$B$136,0),MATCH(N$1,Saturations!$G$1:$U$1,0))*INDEX('Control Totals'!$E$2:$E$76,MATCH($C80&amp;"_"&amp;N$1,'Control Totals'!$B$2:$B$76,0))</f>
        <v>22455.807799003145</v>
      </c>
      <c r="O80" s="68">
        <f>INDEX(UECs!$G$2:$U$136,MATCH($B80,UECs!$B$2:$B$136,0),MATCH(O$1,UECs!$G$1:$U$1,0))*INDEX(Saturations!$G$2:$U$136,MATCH($B80,Saturations!$B$2:$B$136,0),MATCH(O$1,Saturations!$G$1:$U$1,0))*INDEX('Control Totals'!$E$2:$E$76,MATCH($C80&amp;"_"&amp;O$1,'Control Totals'!$B$2:$B$76,0))</f>
        <v>0</v>
      </c>
      <c r="P80" s="68">
        <f>INDEX(UECs!$G$2:$U$136,MATCH($B80,UECs!$B$2:$B$136,0),MATCH(P$1,UECs!$G$1:$U$1,0))*INDEX(Saturations!$G$2:$U$136,MATCH($B80,Saturations!$B$2:$B$136,0),MATCH(P$1,Saturations!$G$1:$U$1,0))*INDEX('Control Totals'!$E$2:$E$76,MATCH($C80&amp;"_"&amp;P$1,'Control Totals'!$B$2:$B$76,0))</f>
        <v>0</v>
      </c>
      <c r="Q80" s="68">
        <f>INDEX(UECs!$G$2:$U$136,MATCH($B80,UECs!$B$2:$B$136,0),MATCH(Q$1,UECs!$G$1:$U$1,0))*INDEX(Saturations!$G$2:$U$136,MATCH($B80,Saturations!$B$2:$B$136,0),MATCH(Q$1,Saturations!$G$1:$U$1,0))*INDEX('Control Totals'!$E$2:$E$76,MATCH($C80&amp;"_"&amp;Q$1,'Control Totals'!$B$2:$B$76,0))</f>
        <v>8585013.2332087476</v>
      </c>
      <c r="R80" s="68">
        <f>INDEX(UECs!$G$2:$U$136,MATCH($B80,UECs!$B$2:$B$136,0),MATCH(R$1,UECs!$G$1:$U$1,0))*INDEX(Saturations!$G$2:$U$136,MATCH($B80,Saturations!$B$2:$B$136,0),MATCH(R$1,Saturations!$G$1:$U$1,0))*INDEX('Control Totals'!$E$2:$E$76,MATCH($C80&amp;"_"&amp;R$1,'Control Totals'!$B$2:$B$76,0))</f>
        <v>30749.952685853048</v>
      </c>
      <c r="S80" s="68">
        <f>INDEX(UECs!$G$2:$U$136,MATCH($B80,UECs!$B$2:$B$136,0),MATCH(S$1,UECs!$G$1:$U$1,0))*INDEX(Saturations!$G$2:$U$136,MATCH($B80,Saturations!$B$2:$B$136,0),MATCH(S$1,Saturations!$G$1:$U$1,0))*INDEX('Control Totals'!$E$2:$E$76,MATCH($C80&amp;"_"&amp;S$1,'Control Totals'!$B$2:$B$76,0))</f>
        <v>68059.233423594575</v>
      </c>
      <c r="T80" s="68">
        <f>INDEX(UECs!$G$2:$U$136,MATCH($B80,UECs!$B$2:$B$136,0),MATCH(T$1,UECs!$G$1:$U$1,0))*INDEX(Saturations!$G$2:$U$136,MATCH($B80,Saturations!$B$2:$B$136,0),MATCH(T$1,Saturations!$G$1:$U$1,0))*INDEX('Control Totals'!$E$2:$E$76,MATCH($C80&amp;"_"&amp;T$1,'Control Totals'!$B$2:$B$76,0))</f>
        <v>26351.148107098161</v>
      </c>
      <c r="U80" s="68">
        <f>INDEX(UECs!$G$2:$U$136,MATCH($B80,UECs!$B$2:$B$136,0),MATCH(U$1,UECs!$G$1:$U$1,0))*INDEX(Saturations!$G$2:$U$136,MATCH($B80,Saturations!$B$2:$B$136,0),MATCH(U$1,Saturations!$G$1:$U$1,0))*INDEX('Control Totals'!$E$2:$E$76,MATCH($C80&amp;"_"&amp;U$1,'Control Totals'!$B$2:$B$76,0))</f>
        <v>234758.6500058774</v>
      </c>
      <c r="V80" s="68">
        <f>INDEX(UECs!$G$2:$U$136,MATCH($B80,UECs!$B$2:$B$136,0),MATCH(V$1,UECs!$G$1:$U$1,0))*INDEX(Saturations!$G$2:$U$136,MATCH($B80,Saturations!$B$2:$B$136,0),MATCH(V$1,Saturations!$G$1:$U$1,0))*INDEX('Control Totals'!$E$2:$E$76,MATCH($C80&amp;"_"&amp;V$1,'Control Totals'!$B$2:$B$76,0))</f>
        <v>116496.29041609162</v>
      </c>
    </row>
    <row r="81" spans="1:22" ht="14.4" x14ac:dyDescent="0.3">
      <c r="A81" t="str">
        <f t="shared" si="2"/>
        <v>IDProcessProcess Other</v>
      </c>
      <c r="B81" s="64" t="str">
        <f t="shared" si="3"/>
        <v>ID_Process_Electric_Process Other</v>
      </c>
      <c r="C81" s="65" t="s">
        <v>30</v>
      </c>
      <c r="D81" s="65" t="s">
        <v>99</v>
      </c>
      <c r="E81" s="65" t="s">
        <v>118</v>
      </c>
      <c r="F81" s="65" t="s">
        <v>6</v>
      </c>
      <c r="G81" s="65" t="s">
        <v>6</v>
      </c>
      <c r="H81" s="68">
        <f>INDEX(UECs!$G$2:$U$136,MATCH($B81,UECs!$B$2:$B$136,0),MATCH(H$1,UECs!$G$1:$U$1,0))*INDEX(Saturations!$G$2:$U$136,MATCH($B81,Saturations!$B$2:$B$136,0),MATCH(H$1,Saturations!$G$1:$U$1,0))*INDEX('Control Totals'!$E$2:$E$76,MATCH($C81&amp;"_"&amp;H$1,'Control Totals'!$B$2:$B$76,0))</f>
        <v>1219349.3132137819</v>
      </c>
      <c r="I81" s="68">
        <f>INDEX(UECs!$G$2:$U$136,MATCH($B81,UECs!$B$2:$B$136,0),MATCH(I$1,UECs!$G$1:$U$1,0))*INDEX(Saturations!$G$2:$U$136,MATCH($B81,Saturations!$B$2:$B$136,0),MATCH(I$1,Saturations!$G$1:$U$1,0))*INDEX('Control Totals'!$E$2:$E$76,MATCH($C81&amp;"_"&amp;I$1,'Control Totals'!$B$2:$B$76,0))</f>
        <v>1322081.0277625341</v>
      </c>
      <c r="J81" s="68">
        <f>INDEX(UECs!$G$2:$U$136,MATCH($B81,UECs!$B$2:$B$136,0),MATCH(J$1,UECs!$G$1:$U$1,0))*INDEX(Saturations!$G$2:$U$136,MATCH($B81,Saturations!$B$2:$B$136,0),MATCH(J$1,Saturations!$G$1:$U$1,0))*INDEX('Control Totals'!$E$2:$E$76,MATCH($C81&amp;"_"&amp;J$1,'Control Totals'!$B$2:$B$76,0))</f>
        <v>3297034.6023498126</v>
      </c>
      <c r="K81" s="68">
        <f>INDEX(UECs!$G$2:$U$136,MATCH($B81,UECs!$B$2:$B$136,0),MATCH(K$1,UECs!$G$1:$U$1,0))*INDEX(Saturations!$G$2:$U$136,MATCH($B81,Saturations!$B$2:$B$136,0),MATCH(K$1,Saturations!$G$1:$U$1,0))*INDEX('Control Totals'!$E$2:$E$76,MATCH($C81&amp;"_"&amp;K$1,'Control Totals'!$B$2:$B$76,0))</f>
        <v>263243.28685470199</v>
      </c>
      <c r="L81" s="68">
        <f>INDEX(UECs!$G$2:$U$136,MATCH($B81,UECs!$B$2:$B$136,0),MATCH(L$1,UECs!$G$1:$U$1,0))*INDEX(Saturations!$G$2:$U$136,MATCH($B81,Saturations!$B$2:$B$136,0),MATCH(L$1,Saturations!$G$1:$U$1,0))*INDEX('Control Totals'!$E$2:$E$76,MATCH($C81&amp;"_"&amp;L$1,'Control Totals'!$B$2:$B$76,0))</f>
        <v>1978.3996565469979</v>
      </c>
      <c r="M81" s="68">
        <f>INDEX(UECs!$G$2:$U$136,MATCH($B81,UECs!$B$2:$B$136,0),MATCH(M$1,UECs!$G$1:$U$1,0))*INDEX(Saturations!$G$2:$U$136,MATCH($B81,Saturations!$B$2:$B$136,0),MATCH(M$1,Saturations!$G$1:$U$1,0))*INDEX('Control Totals'!$E$2:$E$76,MATCH($C81&amp;"_"&amp;M$1,'Control Totals'!$B$2:$B$76,0))</f>
        <v>255816.35166534461</v>
      </c>
      <c r="N81" s="68">
        <f>INDEX(UECs!$G$2:$U$136,MATCH($B81,UECs!$B$2:$B$136,0),MATCH(N$1,UECs!$G$1:$U$1,0))*INDEX(Saturations!$G$2:$U$136,MATCH($B81,Saturations!$B$2:$B$136,0),MATCH(N$1,Saturations!$G$1:$U$1,0))*INDEX('Control Totals'!$E$2:$E$76,MATCH($C81&amp;"_"&amp;N$1,'Control Totals'!$B$2:$B$76,0))</f>
        <v>170679.46746887374</v>
      </c>
      <c r="O81" s="68">
        <f>INDEX(UECs!$G$2:$U$136,MATCH($B81,UECs!$B$2:$B$136,0),MATCH(O$1,UECs!$G$1:$U$1,0))*INDEX(Saturations!$G$2:$U$136,MATCH($B81,Saturations!$B$2:$B$136,0),MATCH(O$1,Saturations!$G$1:$U$1,0))*INDEX('Control Totals'!$E$2:$E$76,MATCH($C81&amp;"_"&amp;O$1,'Control Totals'!$B$2:$B$76,0))</f>
        <v>0</v>
      </c>
      <c r="P81" s="68">
        <f>INDEX(UECs!$G$2:$U$136,MATCH($B81,UECs!$B$2:$B$136,0),MATCH(P$1,UECs!$G$1:$U$1,0))*INDEX(Saturations!$G$2:$U$136,MATCH($B81,Saturations!$B$2:$B$136,0),MATCH(P$1,Saturations!$G$1:$U$1,0))*INDEX('Control Totals'!$E$2:$E$76,MATCH($C81&amp;"_"&amp;P$1,'Control Totals'!$B$2:$B$76,0))</f>
        <v>0</v>
      </c>
      <c r="Q81" s="68">
        <f>INDEX(UECs!$G$2:$U$136,MATCH($B81,UECs!$B$2:$B$136,0),MATCH(Q$1,UECs!$G$1:$U$1,0))*INDEX(Saturations!$G$2:$U$136,MATCH($B81,Saturations!$B$2:$B$136,0),MATCH(Q$1,Saturations!$G$1:$U$1,0))*INDEX('Control Totals'!$E$2:$E$76,MATCH($C81&amp;"_"&amp;Q$1,'Control Totals'!$B$2:$B$76,0))</f>
        <v>777299.04651039653</v>
      </c>
      <c r="R81" s="68">
        <f>INDEX(UECs!$G$2:$U$136,MATCH($B81,UECs!$B$2:$B$136,0),MATCH(R$1,UECs!$G$1:$U$1,0))*INDEX(Saturations!$G$2:$U$136,MATCH($B81,Saturations!$B$2:$B$136,0),MATCH(R$1,Saturations!$G$1:$U$1,0))*INDEX('Control Totals'!$E$2:$E$76,MATCH($C81&amp;"_"&amp;R$1,'Control Totals'!$B$2:$B$76,0))</f>
        <v>99530.600823124871</v>
      </c>
      <c r="S81" s="68">
        <f>INDEX(UECs!$G$2:$U$136,MATCH($B81,UECs!$B$2:$B$136,0),MATCH(S$1,UECs!$G$1:$U$1,0))*INDEX(Saturations!$G$2:$U$136,MATCH($B81,Saturations!$B$2:$B$136,0),MATCH(S$1,Saturations!$G$1:$U$1,0))*INDEX('Control Totals'!$E$2:$E$76,MATCH($C81&amp;"_"&amp;S$1,'Control Totals'!$B$2:$B$76,0))</f>
        <v>155728.75444381806</v>
      </c>
      <c r="T81" s="68">
        <f>INDEX(UECs!$G$2:$U$136,MATCH($B81,UECs!$B$2:$B$136,0),MATCH(T$1,UECs!$G$1:$U$1,0))*INDEX(Saturations!$G$2:$U$136,MATCH($B81,Saturations!$B$2:$B$136,0),MATCH(T$1,Saturations!$G$1:$U$1,0))*INDEX('Control Totals'!$E$2:$E$76,MATCH($C81&amp;"_"&amp;T$1,'Control Totals'!$B$2:$B$76,0))</f>
        <v>97039.148584869428</v>
      </c>
      <c r="U81" s="68">
        <f>INDEX(UECs!$G$2:$U$136,MATCH($B81,UECs!$B$2:$B$136,0),MATCH(U$1,UECs!$G$1:$U$1,0))*INDEX(Saturations!$G$2:$U$136,MATCH($B81,Saturations!$B$2:$B$136,0),MATCH(U$1,Saturations!$G$1:$U$1,0))*INDEX('Control Totals'!$E$2:$E$76,MATCH($C81&amp;"_"&amp;U$1,'Control Totals'!$B$2:$B$76,0))</f>
        <v>218661.72800911521</v>
      </c>
      <c r="V81" s="68">
        <f>INDEX(UECs!$G$2:$U$136,MATCH($B81,UECs!$B$2:$B$136,0),MATCH(V$1,UECs!$G$1:$U$1,0))*INDEX(Saturations!$G$2:$U$136,MATCH($B81,Saturations!$B$2:$B$136,0),MATCH(V$1,Saturations!$G$1:$U$1,0))*INDEX('Control Totals'!$E$2:$E$76,MATCH($C81&amp;"_"&amp;V$1,'Control Totals'!$B$2:$B$76,0))</f>
        <v>313788.39515302103</v>
      </c>
    </row>
    <row r="82" spans="1:22" ht="14.4" x14ac:dyDescent="0.3">
      <c r="A82" t="str">
        <f t="shared" si="2"/>
        <v>IDMiscellaneousMiscellaneous</v>
      </c>
      <c r="B82" s="64" t="str">
        <f t="shared" si="3"/>
        <v>ID_Miscellaneous_Electric_Miscellaneous</v>
      </c>
      <c r="C82" s="65" t="s">
        <v>30</v>
      </c>
      <c r="D82" s="65" t="s">
        <v>91</v>
      </c>
      <c r="E82" s="65" t="s">
        <v>118</v>
      </c>
      <c r="F82" s="65" t="s">
        <v>91</v>
      </c>
      <c r="G82" s="65" t="s">
        <v>6</v>
      </c>
      <c r="H82" s="68">
        <f>INDEX(UECs!$G$2:$U$136,MATCH($B82,UECs!$B$2:$B$136,0),MATCH(H$1,UECs!$G$1:$U$1,0))*INDEX(Saturations!$G$2:$U$136,MATCH($B82,Saturations!$B$2:$B$136,0),MATCH(H$1,Saturations!$G$1:$U$1,0))*INDEX('Control Totals'!$E$2:$E$76,MATCH($C82&amp;"_"&amp;H$1,'Control Totals'!$B$2:$B$76,0))</f>
        <v>5820384.2669842523</v>
      </c>
      <c r="I82" s="68">
        <f>INDEX(UECs!$G$2:$U$136,MATCH($B82,UECs!$B$2:$B$136,0),MATCH(I$1,UECs!$G$1:$U$1,0))*INDEX(Saturations!$G$2:$U$136,MATCH($B82,Saturations!$B$2:$B$136,0),MATCH(I$1,Saturations!$G$1:$U$1,0))*INDEX('Control Totals'!$E$2:$E$76,MATCH($C82&amp;"_"&amp;I$1,'Control Totals'!$B$2:$B$76,0))</f>
        <v>240378.36868409713</v>
      </c>
      <c r="J82" s="68">
        <f>INDEX(UECs!$G$2:$U$136,MATCH($B82,UECs!$B$2:$B$136,0),MATCH(J$1,UECs!$G$1:$U$1,0))*INDEX(Saturations!$G$2:$U$136,MATCH($B82,Saturations!$B$2:$B$136,0),MATCH(J$1,Saturations!$G$1:$U$1,0))*INDEX('Control Totals'!$E$2:$E$76,MATCH($C82&amp;"_"&amp;J$1,'Control Totals'!$B$2:$B$76,0))</f>
        <v>15737908.833229527</v>
      </c>
      <c r="K82" s="68">
        <f>INDEX(UECs!$G$2:$U$136,MATCH($B82,UECs!$B$2:$B$136,0),MATCH(K$1,UECs!$G$1:$U$1,0))*INDEX(Saturations!$G$2:$U$136,MATCH($B82,Saturations!$B$2:$B$136,0),MATCH(K$1,Saturations!$G$1:$U$1,0))*INDEX('Control Totals'!$E$2:$E$76,MATCH($C82&amp;"_"&amp;K$1,'Control Totals'!$B$2:$B$76,0))</f>
        <v>509797.24293141207</v>
      </c>
      <c r="L82" s="68">
        <f>INDEX(UECs!$G$2:$U$136,MATCH($B82,UECs!$B$2:$B$136,0),MATCH(L$1,UECs!$G$1:$U$1,0))*INDEX(Saturations!$G$2:$U$136,MATCH($B82,Saturations!$B$2:$B$136,0),MATCH(L$1,Saturations!$G$1:$U$1,0))*INDEX('Control Totals'!$E$2:$E$76,MATCH($C82&amp;"_"&amp;L$1,'Control Totals'!$B$2:$B$76,0))</f>
        <v>8223.6158919561713</v>
      </c>
      <c r="M82" s="68">
        <f>INDEX(UECs!$G$2:$U$136,MATCH($B82,UECs!$B$2:$B$136,0),MATCH(M$1,UECs!$G$1:$U$1,0))*INDEX(Saturations!$G$2:$U$136,MATCH($B82,Saturations!$B$2:$B$136,0),MATCH(M$1,Saturations!$G$1:$U$1,0))*INDEX('Control Totals'!$E$2:$E$76,MATCH($C82&amp;"_"&amp;M$1,'Control Totals'!$B$2:$B$76,0))</f>
        <v>923450.75782037899</v>
      </c>
      <c r="N82" s="68">
        <f>INDEX(UECs!$G$2:$U$136,MATCH($B82,UECs!$B$2:$B$136,0),MATCH(N$1,UECs!$G$1:$U$1,0))*INDEX(Saturations!$G$2:$U$136,MATCH($B82,Saturations!$B$2:$B$136,0),MATCH(N$1,Saturations!$G$1:$U$1,0))*INDEX('Control Totals'!$E$2:$E$76,MATCH($C82&amp;"_"&amp;N$1,'Control Totals'!$B$2:$B$76,0))</f>
        <v>311162.38793157949</v>
      </c>
      <c r="O82" s="68">
        <f>INDEX(UECs!$G$2:$U$136,MATCH($B82,UECs!$B$2:$B$136,0),MATCH(O$1,UECs!$G$1:$U$1,0))*INDEX(Saturations!$G$2:$U$136,MATCH($B82,Saturations!$B$2:$B$136,0),MATCH(O$1,Saturations!$G$1:$U$1,0))*INDEX('Control Totals'!$E$2:$E$76,MATCH($C82&amp;"_"&amp;O$1,'Control Totals'!$B$2:$B$76,0))</f>
        <v>566799.17008485168</v>
      </c>
      <c r="P82" s="68">
        <f>INDEX(UECs!$G$2:$U$136,MATCH($B82,UECs!$B$2:$B$136,0),MATCH(P$1,UECs!$G$1:$U$1,0))*INDEX(Saturations!$G$2:$U$136,MATCH($B82,Saturations!$B$2:$B$136,0),MATCH(P$1,Saturations!$G$1:$U$1,0))*INDEX('Control Totals'!$E$2:$E$76,MATCH($C82&amp;"_"&amp;P$1,'Control Totals'!$B$2:$B$76,0))</f>
        <v>789055.59218862082</v>
      </c>
      <c r="Q82" s="68">
        <f>INDEX(UECs!$G$2:$U$136,MATCH($B82,UECs!$B$2:$B$136,0),MATCH(Q$1,UECs!$G$1:$U$1,0))*INDEX(Saturations!$G$2:$U$136,MATCH($B82,Saturations!$B$2:$B$136,0),MATCH(Q$1,Saturations!$G$1:$U$1,0))*INDEX('Control Totals'!$E$2:$E$76,MATCH($C82&amp;"_"&amp;Q$1,'Control Totals'!$B$2:$B$76,0))</f>
        <v>2633310.4277972123</v>
      </c>
      <c r="R82" s="68">
        <f>INDEX(UECs!$G$2:$U$136,MATCH($B82,UECs!$B$2:$B$136,0),MATCH(R$1,UECs!$G$1:$U$1,0))*INDEX(Saturations!$G$2:$U$136,MATCH($B82,Saturations!$B$2:$B$136,0),MATCH(R$1,Saturations!$G$1:$U$1,0))*INDEX('Control Totals'!$E$2:$E$76,MATCH($C82&amp;"_"&amp;R$1,'Control Totals'!$B$2:$B$76,0))</f>
        <v>137154.55086864607</v>
      </c>
      <c r="S82" s="68">
        <f>INDEX(UECs!$G$2:$U$136,MATCH($B82,UECs!$B$2:$B$136,0),MATCH(S$1,UECs!$G$1:$U$1,0))*INDEX(Saturations!$G$2:$U$136,MATCH($B82,Saturations!$B$2:$B$136,0),MATCH(S$1,Saturations!$G$1:$U$1,0))*INDEX('Control Totals'!$E$2:$E$76,MATCH($C82&amp;"_"&amp;S$1,'Control Totals'!$B$2:$B$76,0))</f>
        <v>513039.72991768998</v>
      </c>
      <c r="T82" s="68">
        <f>INDEX(UECs!$G$2:$U$136,MATCH($B82,UECs!$B$2:$B$136,0),MATCH(T$1,UECs!$G$1:$U$1,0))*INDEX(Saturations!$G$2:$U$136,MATCH($B82,Saturations!$B$2:$B$136,0),MATCH(T$1,Saturations!$G$1:$U$1,0))*INDEX('Control Totals'!$E$2:$E$76,MATCH($C82&amp;"_"&amp;T$1,'Control Totals'!$B$2:$B$76,0))</f>
        <v>452570.51193460578</v>
      </c>
      <c r="U82" s="68">
        <f>INDEX(UECs!$G$2:$U$136,MATCH($B82,UECs!$B$2:$B$136,0),MATCH(U$1,UECs!$G$1:$U$1,0))*INDEX(Saturations!$G$2:$U$136,MATCH($B82,Saturations!$B$2:$B$136,0),MATCH(U$1,Saturations!$G$1:$U$1,0))*INDEX('Control Totals'!$E$2:$E$76,MATCH($C82&amp;"_"&amp;U$1,'Control Totals'!$B$2:$B$76,0))</f>
        <v>449574.21081222699</v>
      </c>
      <c r="V82" s="68">
        <f>INDEX(UECs!$G$2:$U$136,MATCH($B82,UECs!$B$2:$B$136,0),MATCH(V$1,UECs!$G$1:$U$1,0))*INDEX(Saturations!$G$2:$U$136,MATCH($B82,Saturations!$B$2:$B$136,0),MATCH(V$1,Saturations!$G$1:$U$1,0))*INDEX('Control Totals'!$E$2:$E$76,MATCH($C82&amp;"_"&amp;V$1,'Control Totals'!$B$2:$B$76,0))</f>
        <v>1354739.1191935819</v>
      </c>
    </row>
    <row r="83" spans="1:22" ht="14.4" x14ac:dyDescent="0.3">
      <c r="A83" t="str">
        <f t="shared" si="2"/>
        <v>CACoolingAir-Cooled Chiller</v>
      </c>
      <c r="B83" s="64" t="str">
        <f t="shared" si="3"/>
        <v>CA_Cooling_Electric_Air-Cooled Chiller</v>
      </c>
      <c r="C83" s="65" t="s">
        <v>31</v>
      </c>
      <c r="D83" s="65" t="s">
        <v>76</v>
      </c>
      <c r="E83" s="65" t="s">
        <v>118</v>
      </c>
      <c r="F83" s="65" t="s">
        <v>77</v>
      </c>
      <c r="G83" s="65" t="s">
        <v>0</v>
      </c>
      <c r="H83" s="68">
        <f>INDEX(UECs!$G$2:$U$136,MATCH($B83,UECs!$B$2:$B$136,0),MATCH(H$1,UECs!$G$1:$U$1,0))*INDEX(Saturations!$G$2:$U$136,MATCH($B83,Saturations!$B$2:$B$136,0),MATCH(H$1,Saturations!$G$1:$U$1,0))*INDEX('Control Totals'!$E$2:$E$76,MATCH($C83&amp;"_"&amp;H$1,'Control Totals'!$B$2:$B$76,0))</f>
        <v>0</v>
      </c>
      <c r="I83" s="68">
        <f>INDEX(UECs!$G$2:$U$136,MATCH($B83,UECs!$B$2:$B$136,0),MATCH(I$1,UECs!$G$1:$U$1,0))*INDEX(Saturations!$G$2:$U$136,MATCH($B83,Saturations!$B$2:$B$136,0),MATCH(I$1,Saturations!$G$1:$U$1,0))*INDEX('Control Totals'!$E$2:$E$76,MATCH($C83&amp;"_"&amp;I$1,'Control Totals'!$B$2:$B$76,0))</f>
        <v>0</v>
      </c>
      <c r="J83" s="68">
        <f>INDEX(UECs!$G$2:$U$136,MATCH($B83,UECs!$B$2:$B$136,0),MATCH(J$1,UECs!$G$1:$U$1,0))*INDEX(Saturations!$G$2:$U$136,MATCH($B83,Saturations!$B$2:$B$136,0),MATCH(J$1,Saturations!$G$1:$U$1,0))*INDEX('Control Totals'!$E$2:$E$76,MATCH($C83&amp;"_"&amp;J$1,'Control Totals'!$B$2:$B$76,0))</f>
        <v>83269.470284963551</v>
      </c>
      <c r="K83" s="68">
        <f>INDEX(UECs!$G$2:$U$136,MATCH($B83,UECs!$B$2:$B$136,0),MATCH(K$1,UECs!$G$1:$U$1,0))*INDEX(Saturations!$G$2:$U$136,MATCH($B83,Saturations!$B$2:$B$136,0),MATCH(K$1,Saturations!$G$1:$U$1,0))*INDEX('Control Totals'!$E$2:$E$76,MATCH($C83&amp;"_"&amp;K$1,'Control Totals'!$B$2:$B$76,0))</f>
        <v>3.6698807974908925</v>
      </c>
      <c r="L83" s="68">
        <f>INDEX(UECs!$G$2:$U$136,MATCH($B83,UECs!$B$2:$B$136,0),MATCH(L$1,UECs!$G$1:$U$1,0))*INDEX(Saturations!$G$2:$U$136,MATCH($B83,Saturations!$B$2:$B$136,0),MATCH(L$1,Saturations!$G$1:$U$1,0))*INDEX('Control Totals'!$E$2:$E$76,MATCH($C83&amp;"_"&amp;L$1,'Control Totals'!$B$2:$B$76,0))</f>
        <v>0</v>
      </c>
      <c r="M83" s="68">
        <f>INDEX(UECs!$G$2:$U$136,MATCH($B83,UECs!$B$2:$B$136,0),MATCH(M$1,UECs!$G$1:$U$1,0))*INDEX(Saturations!$G$2:$U$136,MATCH($B83,Saturations!$B$2:$B$136,0),MATCH(M$1,Saturations!$G$1:$U$1,0))*INDEX('Control Totals'!$E$2:$E$76,MATCH($C83&amp;"_"&amp;M$1,'Control Totals'!$B$2:$B$76,0))</f>
        <v>0</v>
      </c>
      <c r="N83" s="68">
        <f>INDEX(UECs!$G$2:$U$136,MATCH($B83,UECs!$B$2:$B$136,0),MATCH(N$1,UECs!$G$1:$U$1,0))*INDEX(Saturations!$G$2:$U$136,MATCH($B83,Saturations!$B$2:$B$136,0),MATCH(N$1,Saturations!$G$1:$U$1,0))*INDEX('Control Totals'!$E$2:$E$76,MATCH($C83&amp;"_"&amp;N$1,'Control Totals'!$B$2:$B$76,0))</f>
        <v>1764.0686463867471</v>
      </c>
      <c r="O83" s="68">
        <f>INDEX(UECs!$G$2:$U$136,MATCH($B83,UECs!$B$2:$B$136,0),MATCH(O$1,UECs!$G$1:$U$1,0))*INDEX(Saturations!$G$2:$U$136,MATCH($B83,Saturations!$B$2:$B$136,0),MATCH(O$1,Saturations!$G$1:$U$1,0))*INDEX('Control Totals'!$E$2:$E$76,MATCH($C83&amp;"_"&amp;O$1,'Control Totals'!$B$2:$B$76,0))</f>
        <v>0</v>
      </c>
      <c r="P83" s="68">
        <f>INDEX(UECs!$G$2:$U$136,MATCH($B83,UECs!$B$2:$B$136,0),MATCH(P$1,UECs!$G$1:$U$1,0))*INDEX(Saturations!$G$2:$U$136,MATCH($B83,Saturations!$B$2:$B$136,0),MATCH(P$1,Saturations!$G$1:$U$1,0))*INDEX('Control Totals'!$E$2:$E$76,MATCH($C83&amp;"_"&amp;P$1,'Control Totals'!$B$2:$B$76,0))</f>
        <v>0</v>
      </c>
      <c r="Q83" s="68">
        <f>INDEX(UECs!$G$2:$U$136,MATCH($B83,UECs!$B$2:$B$136,0),MATCH(Q$1,UECs!$G$1:$U$1,0))*INDEX(Saturations!$G$2:$U$136,MATCH($B83,Saturations!$B$2:$B$136,0),MATCH(Q$1,Saturations!$G$1:$U$1,0))*INDEX('Control Totals'!$E$2:$E$76,MATCH($C83&amp;"_"&amp;Q$1,'Control Totals'!$B$2:$B$76,0))</f>
        <v>294.08256691617419</v>
      </c>
      <c r="R83" s="68">
        <f>INDEX(UECs!$G$2:$U$136,MATCH($B83,UECs!$B$2:$B$136,0),MATCH(R$1,UECs!$G$1:$U$1,0))*INDEX(Saturations!$G$2:$U$136,MATCH($B83,Saturations!$B$2:$B$136,0),MATCH(R$1,Saturations!$G$1:$U$1,0))*INDEX('Control Totals'!$E$2:$E$76,MATCH($C83&amp;"_"&amp;R$1,'Control Totals'!$B$2:$B$76,0))</f>
        <v>11825.774154306166</v>
      </c>
      <c r="S83" s="68">
        <f>INDEX(UECs!$G$2:$U$136,MATCH($B83,UECs!$B$2:$B$136,0),MATCH(S$1,UECs!$G$1:$U$1,0))*INDEX(Saturations!$G$2:$U$136,MATCH($B83,Saturations!$B$2:$B$136,0),MATCH(S$1,Saturations!$G$1:$U$1,0))*INDEX('Control Totals'!$E$2:$E$76,MATCH($C83&amp;"_"&amp;S$1,'Control Totals'!$B$2:$B$76,0))</f>
        <v>1451.5740972098295</v>
      </c>
      <c r="T83" s="68">
        <f>INDEX(UECs!$G$2:$U$136,MATCH($B83,UECs!$B$2:$B$136,0),MATCH(T$1,UECs!$G$1:$U$1,0))*INDEX(Saturations!$G$2:$U$136,MATCH($B83,Saturations!$B$2:$B$136,0),MATCH(T$1,Saturations!$G$1:$U$1,0))*INDEX('Control Totals'!$E$2:$E$76,MATCH($C83&amp;"_"&amp;T$1,'Control Totals'!$B$2:$B$76,0))</f>
        <v>0</v>
      </c>
      <c r="U83" s="68">
        <f>INDEX(UECs!$G$2:$U$136,MATCH($B83,UECs!$B$2:$B$136,0),MATCH(U$1,UECs!$G$1:$U$1,0))*INDEX(Saturations!$G$2:$U$136,MATCH($B83,Saturations!$B$2:$B$136,0),MATCH(U$1,Saturations!$G$1:$U$1,0))*INDEX('Control Totals'!$E$2:$E$76,MATCH($C83&amp;"_"&amp;U$1,'Control Totals'!$B$2:$B$76,0))</f>
        <v>494.73570645945193</v>
      </c>
      <c r="V83" s="68">
        <f>INDEX(UECs!$G$2:$U$136,MATCH($B83,UECs!$B$2:$B$136,0),MATCH(V$1,UECs!$G$1:$U$1,0))*INDEX(Saturations!$G$2:$U$136,MATCH($B83,Saturations!$B$2:$B$136,0),MATCH(V$1,Saturations!$G$1:$U$1,0))*INDEX('Control Totals'!$E$2:$E$76,MATCH($C83&amp;"_"&amp;V$1,'Control Totals'!$B$2:$B$76,0))</f>
        <v>1418.4392732309682</v>
      </c>
    </row>
    <row r="84" spans="1:22" ht="14.4" x14ac:dyDescent="0.3">
      <c r="A84" t="str">
        <f t="shared" si="2"/>
        <v>CACoolingWater-Cooled Chiller</v>
      </c>
      <c r="B84" s="64" t="str">
        <f t="shared" si="3"/>
        <v>CA_Cooling_Electric_Water-Cooled Chiller</v>
      </c>
      <c r="C84" s="65" t="s">
        <v>31</v>
      </c>
      <c r="D84" s="65" t="s">
        <v>76</v>
      </c>
      <c r="E84" s="65" t="s">
        <v>118</v>
      </c>
      <c r="F84" s="65" t="s">
        <v>78</v>
      </c>
      <c r="G84" s="65" t="s">
        <v>0</v>
      </c>
      <c r="H84" s="68">
        <f>INDEX(UECs!$G$2:$U$136,MATCH($B84,UECs!$B$2:$B$136,0),MATCH(H$1,UECs!$G$1:$U$1,0))*INDEX(Saturations!$G$2:$U$136,MATCH($B84,Saturations!$B$2:$B$136,0),MATCH(H$1,Saturations!$G$1:$U$1,0))*INDEX('Control Totals'!$E$2:$E$76,MATCH($C84&amp;"_"&amp;H$1,'Control Totals'!$B$2:$B$76,0))</f>
        <v>0</v>
      </c>
      <c r="I84" s="68">
        <f>INDEX(UECs!$G$2:$U$136,MATCH($B84,UECs!$B$2:$B$136,0),MATCH(I$1,UECs!$G$1:$U$1,0))*INDEX(Saturations!$G$2:$U$136,MATCH($B84,Saturations!$B$2:$B$136,0),MATCH(I$1,Saturations!$G$1:$U$1,0))*INDEX('Control Totals'!$E$2:$E$76,MATCH($C84&amp;"_"&amp;I$1,'Control Totals'!$B$2:$B$76,0))</f>
        <v>0</v>
      </c>
      <c r="J84" s="68">
        <f>INDEX(UECs!$G$2:$U$136,MATCH($B84,UECs!$B$2:$B$136,0),MATCH(J$1,UECs!$G$1:$U$1,0))*INDEX(Saturations!$G$2:$U$136,MATCH($B84,Saturations!$B$2:$B$136,0),MATCH(J$1,Saturations!$G$1:$U$1,0))*INDEX('Control Totals'!$E$2:$E$76,MATCH($C84&amp;"_"&amp;J$1,'Control Totals'!$B$2:$B$76,0))</f>
        <v>90729.606135683251</v>
      </c>
      <c r="K84" s="68">
        <f>INDEX(UECs!$G$2:$U$136,MATCH($B84,UECs!$B$2:$B$136,0),MATCH(K$1,UECs!$G$1:$U$1,0))*INDEX(Saturations!$G$2:$U$136,MATCH($B84,Saturations!$B$2:$B$136,0),MATCH(K$1,Saturations!$G$1:$U$1,0))*INDEX('Control Totals'!$E$2:$E$76,MATCH($C84&amp;"_"&amp;K$1,'Control Totals'!$B$2:$B$76,0))</f>
        <v>3.9986664762220965</v>
      </c>
      <c r="L84" s="68">
        <f>INDEX(UECs!$G$2:$U$136,MATCH($B84,UECs!$B$2:$B$136,0),MATCH(L$1,UECs!$G$1:$U$1,0))*INDEX(Saturations!$G$2:$U$136,MATCH($B84,Saturations!$B$2:$B$136,0),MATCH(L$1,Saturations!$G$1:$U$1,0))*INDEX('Control Totals'!$E$2:$E$76,MATCH($C84&amp;"_"&amp;L$1,'Control Totals'!$B$2:$B$76,0))</f>
        <v>0</v>
      </c>
      <c r="M84" s="68">
        <f>INDEX(UECs!$G$2:$U$136,MATCH($B84,UECs!$B$2:$B$136,0),MATCH(M$1,UECs!$G$1:$U$1,0))*INDEX(Saturations!$G$2:$U$136,MATCH($B84,Saturations!$B$2:$B$136,0),MATCH(M$1,Saturations!$G$1:$U$1,0))*INDEX('Control Totals'!$E$2:$E$76,MATCH($C84&amp;"_"&amp;M$1,'Control Totals'!$B$2:$B$76,0))</f>
        <v>0</v>
      </c>
      <c r="N84" s="68">
        <f>INDEX(UECs!$G$2:$U$136,MATCH($B84,UECs!$B$2:$B$136,0),MATCH(N$1,UECs!$G$1:$U$1,0))*INDEX(Saturations!$G$2:$U$136,MATCH($B84,Saturations!$B$2:$B$136,0),MATCH(N$1,Saturations!$G$1:$U$1,0))*INDEX('Control Totals'!$E$2:$E$76,MATCH($C84&amp;"_"&amp;N$1,'Control Totals'!$B$2:$B$76,0))</f>
        <v>1922.1120650250994</v>
      </c>
      <c r="O84" s="68">
        <f>INDEX(UECs!$G$2:$U$136,MATCH($B84,UECs!$B$2:$B$136,0),MATCH(O$1,UECs!$G$1:$U$1,0))*INDEX(Saturations!$G$2:$U$136,MATCH($B84,Saturations!$B$2:$B$136,0),MATCH(O$1,Saturations!$G$1:$U$1,0))*INDEX('Control Totals'!$E$2:$E$76,MATCH($C84&amp;"_"&amp;O$1,'Control Totals'!$B$2:$B$76,0))</f>
        <v>0</v>
      </c>
      <c r="P84" s="68">
        <f>INDEX(UECs!$G$2:$U$136,MATCH($B84,UECs!$B$2:$B$136,0),MATCH(P$1,UECs!$G$1:$U$1,0))*INDEX(Saturations!$G$2:$U$136,MATCH($B84,Saturations!$B$2:$B$136,0),MATCH(P$1,Saturations!$G$1:$U$1,0))*INDEX('Control Totals'!$E$2:$E$76,MATCH($C84&amp;"_"&amp;P$1,'Control Totals'!$B$2:$B$76,0))</f>
        <v>0</v>
      </c>
      <c r="Q84" s="68">
        <f>INDEX(UECs!$G$2:$U$136,MATCH($B84,UECs!$B$2:$B$136,0),MATCH(Q$1,UECs!$G$1:$U$1,0))*INDEX(Saturations!$G$2:$U$136,MATCH($B84,Saturations!$B$2:$B$136,0),MATCH(Q$1,Saturations!$G$1:$U$1,0))*INDEX('Control Totals'!$E$2:$E$76,MATCH($C84&amp;"_"&amp;Q$1,'Control Totals'!$B$2:$B$76,0))</f>
        <v>320.42950887479475</v>
      </c>
      <c r="R84" s="68">
        <f>INDEX(UECs!$G$2:$U$136,MATCH($B84,UECs!$B$2:$B$136,0),MATCH(R$1,UECs!$G$1:$U$1,0))*INDEX(Saturations!$G$2:$U$136,MATCH($B84,Saturations!$B$2:$B$136,0),MATCH(R$1,Saturations!$G$1:$U$1,0))*INDEX('Control Totals'!$E$2:$E$76,MATCH($C84&amp;"_"&amp;R$1,'Control Totals'!$B$2:$B$76,0))</f>
        <v>12885.24867034598</v>
      </c>
      <c r="S84" s="68">
        <f>INDEX(UECs!$G$2:$U$136,MATCH($B84,UECs!$B$2:$B$136,0),MATCH(S$1,UECs!$G$1:$U$1,0))*INDEX(Saturations!$G$2:$U$136,MATCH($B84,Saturations!$B$2:$B$136,0),MATCH(S$1,Saturations!$G$1:$U$1,0))*INDEX('Control Totals'!$E$2:$E$76,MATCH($C84&amp;"_"&amp;S$1,'Control Totals'!$B$2:$B$76,0))</f>
        <v>1581.6210390903584</v>
      </c>
      <c r="T84" s="68">
        <f>INDEX(UECs!$G$2:$U$136,MATCH($B84,UECs!$B$2:$B$136,0),MATCH(T$1,UECs!$G$1:$U$1,0))*INDEX(Saturations!$G$2:$U$136,MATCH($B84,Saturations!$B$2:$B$136,0),MATCH(T$1,Saturations!$G$1:$U$1,0))*INDEX('Control Totals'!$E$2:$E$76,MATCH($C84&amp;"_"&amp;T$1,'Control Totals'!$B$2:$B$76,0))</f>
        <v>0</v>
      </c>
      <c r="U84" s="68">
        <f>INDEX(UECs!$G$2:$U$136,MATCH($B84,UECs!$B$2:$B$136,0),MATCH(U$1,UECs!$G$1:$U$1,0))*INDEX(Saturations!$G$2:$U$136,MATCH($B84,Saturations!$B$2:$B$136,0),MATCH(U$1,Saturations!$G$1:$U$1,0))*INDEX('Control Totals'!$E$2:$E$76,MATCH($C84&amp;"_"&amp;U$1,'Control Totals'!$B$2:$B$76,0))</f>
        <v>539.05922104119122</v>
      </c>
      <c r="V84" s="68">
        <f>INDEX(UECs!$G$2:$U$136,MATCH($B84,UECs!$B$2:$B$136,0),MATCH(V$1,UECs!$G$1:$U$1,0))*INDEX(Saturations!$G$2:$U$136,MATCH($B84,Saturations!$B$2:$B$136,0),MATCH(V$1,Saturations!$G$1:$U$1,0))*INDEX('Control Totals'!$E$2:$E$76,MATCH($C84&amp;"_"&amp;V$1,'Control Totals'!$B$2:$B$76,0))</f>
        <v>1545.5176566779437</v>
      </c>
    </row>
    <row r="85" spans="1:22" ht="14.4" x14ac:dyDescent="0.3">
      <c r="A85" t="str">
        <f t="shared" si="2"/>
        <v>CACoolingRTU</v>
      </c>
      <c r="B85" s="64" t="str">
        <f t="shared" si="3"/>
        <v>CA_Cooling_Electric_RTU</v>
      </c>
      <c r="C85" s="65" t="s">
        <v>31</v>
      </c>
      <c r="D85" s="65" t="s">
        <v>76</v>
      </c>
      <c r="E85" s="65" t="s">
        <v>118</v>
      </c>
      <c r="F85" s="65" t="s">
        <v>79</v>
      </c>
      <c r="G85" s="65" t="s">
        <v>0</v>
      </c>
      <c r="H85" s="68">
        <f>INDEX(UECs!$G$2:$U$136,MATCH($B85,UECs!$B$2:$B$136,0),MATCH(H$1,UECs!$G$1:$U$1,0))*INDEX(Saturations!$G$2:$U$136,MATCH($B85,Saturations!$B$2:$B$136,0),MATCH(H$1,Saturations!$G$1:$U$1,0))*INDEX('Control Totals'!$E$2:$E$76,MATCH($C85&amp;"_"&amp;H$1,'Control Totals'!$B$2:$B$76,0))</f>
        <v>510740.29565359501</v>
      </c>
      <c r="I85" s="68">
        <f>INDEX(UECs!$G$2:$U$136,MATCH($B85,UECs!$B$2:$B$136,0),MATCH(I$1,UECs!$G$1:$U$1,0))*INDEX(Saturations!$G$2:$U$136,MATCH($B85,Saturations!$B$2:$B$136,0),MATCH(I$1,Saturations!$G$1:$U$1,0))*INDEX('Control Totals'!$E$2:$E$76,MATCH($C85&amp;"_"&amp;I$1,'Control Totals'!$B$2:$B$76,0))</f>
        <v>7154.3854759393171</v>
      </c>
      <c r="J85" s="68">
        <f>INDEX(UECs!$G$2:$U$136,MATCH($B85,UECs!$B$2:$B$136,0),MATCH(J$1,UECs!$G$1:$U$1,0))*INDEX(Saturations!$G$2:$U$136,MATCH($B85,Saturations!$B$2:$B$136,0),MATCH(J$1,Saturations!$G$1:$U$1,0))*INDEX('Control Totals'!$E$2:$E$76,MATCH($C85&amp;"_"&amp;J$1,'Control Totals'!$B$2:$B$76,0))</f>
        <v>1474733.9754769611</v>
      </c>
      <c r="K85" s="68">
        <f>INDEX(UECs!$G$2:$U$136,MATCH($B85,UECs!$B$2:$B$136,0),MATCH(K$1,UECs!$G$1:$U$1,0))*INDEX(Saturations!$G$2:$U$136,MATCH($B85,Saturations!$B$2:$B$136,0),MATCH(K$1,Saturations!$G$1:$U$1,0))*INDEX('Control Totals'!$E$2:$E$76,MATCH($C85&amp;"_"&amp;K$1,'Control Totals'!$B$2:$B$76,0))</f>
        <v>64.994984109891689</v>
      </c>
      <c r="L85" s="68">
        <f>INDEX(UECs!$G$2:$U$136,MATCH($B85,UECs!$B$2:$B$136,0),MATCH(L$1,UECs!$G$1:$U$1,0))*INDEX(Saturations!$G$2:$U$136,MATCH($B85,Saturations!$B$2:$B$136,0),MATCH(L$1,Saturations!$G$1:$U$1,0))*INDEX('Control Totals'!$E$2:$E$76,MATCH($C85&amp;"_"&amp;L$1,'Control Totals'!$B$2:$B$76,0))</f>
        <v>1664.076445608825</v>
      </c>
      <c r="M85" s="68">
        <f>INDEX(UECs!$G$2:$U$136,MATCH($B85,UECs!$B$2:$B$136,0),MATCH(M$1,UECs!$G$1:$U$1,0))*INDEX(Saturations!$G$2:$U$136,MATCH($B85,Saturations!$B$2:$B$136,0),MATCH(M$1,Saturations!$G$1:$U$1,0))*INDEX('Control Totals'!$E$2:$E$76,MATCH($C85&amp;"_"&amp;M$1,'Control Totals'!$B$2:$B$76,0))</f>
        <v>5865.2297396119166</v>
      </c>
      <c r="N85" s="68">
        <f>INDEX(UECs!$G$2:$U$136,MATCH($B85,UECs!$B$2:$B$136,0),MATCH(N$1,UECs!$G$1:$U$1,0))*INDEX(Saturations!$G$2:$U$136,MATCH($B85,Saturations!$B$2:$B$136,0),MATCH(N$1,Saturations!$G$1:$U$1,0))*INDEX('Control Totals'!$E$2:$E$76,MATCH($C85&amp;"_"&amp;N$1,'Control Totals'!$B$2:$B$76,0))</f>
        <v>31242.326377209611</v>
      </c>
      <c r="O85" s="68">
        <f>INDEX(UECs!$G$2:$U$136,MATCH($B85,UECs!$B$2:$B$136,0),MATCH(O$1,UECs!$G$1:$U$1,0))*INDEX(Saturations!$G$2:$U$136,MATCH($B85,Saturations!$B$2:$B$136,0),MATCH(O$1,Saturations!$G$1:$U$1,0))*INDEX('Control Totals'!$E$2:$E$76,MATCH($C85&amp;"_"&amp;O$1,'Control Totals'!$B$2:$B$76,0))</f>
        <v>0</v>
      </c>
      <c r="P85" s="68">
        <f>INDEX(UECs!$G$2:$U$136,MATCH($B85,UECs!$B$2:$B$136,0),MATCH(P$1,UECs!$G$1:$U$1,0))*INDEX(Saturations!$G$2:$U$136,MATCH($B85,Saturations!$B$2:$B$136,0),MATCH(P$1,Saturations!$G$1:$U$1,0))*INDEX('Control Totals'!$E$2:$E$76,MATCH($C85&amp;"_"&amp;P$1,'Control Totals'!$B$2:$B$76,0))</f>
        <v>81183.294417957804</v>
      </c>
      <c r="Q85" s="68">
        <f>INDEX(UECs!$G$2:$U$136,MATCH($B85,UECs!$B$2:$B$136,0),MATCH(Q$1,UECs!$G$1:$U$1,0))*INDEX(Saturations!$G$2:$U$136,MATCH($B85,Saturations!$B$2:$B$136,0),MATCH(Q$1,Saturations!$G$1:$U$1,0))*INDEX('Control Totals'!$E$2:$E$76,MATCH($C85&amp;"_"&amp;Q$1,'Control Totals'!$B$2:$B$76,0))</f>
        <v>5208.314062075563</v>
      </c>
      <c r="R85" s="68">
        <f>INDEX(UECs!$G$2:$U$136,MATCH($B85,UECs!$B$2:$B$136,0),MATCH(R$1,UECs!$G$1:$U$1,0))*INDEX(Saturations!$G$2:$U$136,MATCH($B85,Saturations!$B$2:$B$136,0),MATCH(R$1,Saturations!$G$1:$U$1,0))*INDEX('Control Totals'!$E$2:$E$76,MATCH($C85&amp;"_"&amp;R$1,'Control Totals'!$B$2:$B$76,0))</f>
        <v>209438.95610228041</v>
      </c>
      <c r="S85" s="68">
        <f>INDEX(UECs!$G$2:$U$136,MATCH($B85,UECs!$B$2:$B$136,0),MATCH(S$1,UECs!$G$1:$U$1,0))*INDEX(Saturations!$G$2:$U$136,MATCH($B85,Saturations!$B$2:$B$136,0),MATCH(S$1,Saturations!$G$1:$U$1,0))*INDEX('Control Totals'!$E$2:$E$76,MATCH($C85&amp;"_"&amp;S$1,'Control Totals'!$B$2:$B$76,0))</f>
        <v>25707.929109574132</v>
      </c>
      <c r="T85" s="68">
        <f>INDEX(UECs!$G$2:$U$136,MATCH($B85,UECs!$B$2:$B$136,0),MATCH(T$1,UECs!$G$1:$U$1,0))*INDEX(Saturations!$G$2:$U$136,MATCH($B85,Saturations!$B$2:$B$136,0),MATCH(T$1,Saturations!$G$1:$U$1,0))*INDEX('Control Totals'!$E$2:$E$76,MATCH($C85&amp;"_"&amp;T$1,'Control Totals'!$B$2:$B$76,0))</f>
        <v>0</v>
      </c>
      <c r="U85" s="68">
        <f>INDEX(UECs!$G$2:$U$136,MATCH($B85,UECs!$B$2:$B$136,0),MATCH(U$1,UECs!$G$1:$U$1,0))*INDEX(Saturations!$G$2:$U$136,MATCH($B85,Saturations!$B$2:$B$136,0),MATCH(U$1,Saturations!$G$1:$U$1,0))*INDEX('Control Totals'!$E$2:$E$76,MATCH($C85&amp;"_"&amp;U$1,'Control Totals'!$B$2:$B$76,0))</f>
        <v>8761.9574461145457</v>
      </c>
      <c r="V85" s="68">
        <f>INDEX(UECs!$G$2:$U$136,MATCH($B85,UECs!$B$2:$B$136,0),MATCH(V$1,UECs!$G$1:$U$1,0))*INDEX(Saturations!$G$2:$U$136,MATCH($B85,Saturations!$B$2:$B$136,0),MATCH(V$1,Saturations!$G$1:$U$1,0))*INDEX('Control Totals'!$E$2:$E$76,MATCH($C85&amp;"_"&amp;V$1,'Control Totals'!$B$2:$B$76,0))</f>
        <v>25121.098779972537</v>
      </c>
    </row>
    <row r="86" spans="1:22" ht="14.4" x14ac:dyDescent="0.3">
      <c r="A86" t="str">
        <f t="shared" si="2"/>
        <v>CACoolingAir-Source Heat Pump</v>
      </c>
      <c r="B86" s="64" t="str">
        <f t="shared" si="3"/>
        <v>CA_Cooling_Electric_Air-Source Heat Pump</v>
      </c>
      <c r="C86" s="65" t="s">
        <v>31</v>
      </c>
      <c r="D86" s="65" t="s">
        <v>76</v>
      </c>
      <c r="E86" s="65" t="s">
        <v>118</v>
      </c>
      <c r="F86" s="65" t="s">
        <v>80</v>
      </c>
      <c r="G86" s="65" t="s">
        <v>0</v>
      </c>
      <c r="H86" s="68">
        <f>INDEX(UECs!$G$2:$U$136,MATCH($B86,UECs!$B$2:$B$136,0),MATCH(H$1,UECs!$G$1:$U$1,0))*INDEX(Saturations!$G$2:$U$136,MATCH($B86,Saturations!$B$2:$B$136,0),MATCH(H$1,Saturations!$G$1:$U$1,0))*INDEX('Control Totals'!$E$2:$E$76,MATCH($C86&amp;"_"&amp;H$1,'Control Totals'!$B$2:$B$76,0))</f>
        <v>53905.738679726637</v>
      </c>
      <c r="I86" s="68">
        <f>INDEX(UECs!$G$2:$U$136,MATCH($B86,UECs!$B$2:$B$136,0),MATCH(I$1,UECs!$G$1:$U$1,0))*INDEX(Saturations!$G$2:$U$136,MATCH($B86,Saturations!$B$2:$B$136,0),MATCH(I$1,Saturations!$G$1:$U$1,0))*INDEX('Control Totals'!$E$2:$E$76,MATCH($C86&amp;"_"&amp;I$1,'Control Totals'!$B$2:$B$76,0))</f>
        <v>755.10477078469785</v>
      </c>
      <c r="J86" s="68">
        <f>INDEX(UECs!$G$2:$U$136,MATCH($B86,UECs!$B$2:$B$136,0),MATCH(J$1,UECs!$G$1:$U$1,0))*INDEX(Saturations!$G$2:$U$136,MATCH($B86,Saturations!$B$2:$B$136,0),MATCH(J$1,Saturations!$G$1:$U$1,0))*INDEX('Control Totals'!$E$2:$E$76,MATCH($C86&amp;"_"&amp;J$1,'Control Totals'!$B$2:$B$76,0))</f>
        <v>174014.41359641636</v>
      </c>
      <c r="K86" s="68">
        <f>INDEX(UECs!$G$2:$U$136,MATCH($B86,UECs!$B$2:$B$136,0),MATCH(K$1,UECs!$G$1:$U$1,0))*INDEX(Saturations!$G$2:$U$136,MATCH($B86,Saturations!$B$2:$B$136,0),MATCH(K$1,Saturations!$G$1:$U$1,0))*INDEX('Control Totals'!$E$2:$E$76,MATCH($C86&amp;"_"&amp;K$1,'Control Totals'!$B$2:$B$76,0))</f>
        <v>7.6692232190102487</v>
      </c>
      <c r="L86" s="68">
        <f>INDEX(UECs!$G$2:$U$136,MATCH($B86,UECs!$B$2:$B$136,0),MATCH(L$1,UECs!$G$1:$U$1,0))*INDEX(Saturations!$G$2:$U$136,MATCH($B86,Saturations!$B$2:$B$136,0),MATCH(L$1,Saturations!$G$1:$U$1,0))*INDEX('Control Totals'!$E$2:$E$76,MATCH($C86&amp;"_"&amp;L$1,'Control Totals'!$B$2:$B$76,0))</f>
        <v>175.63382169657143</v>
      </c>
      <c r="M86" s="68">
        <f>INDEX(UECs!$G$2:$U$136,MATCH($B86,UECs!$B$2:$B$136,0),MATCH(M$1,UECs!$G$1:$U$1,0))*INDEX(Saturations!$G$2:$U$136,MATCH($B86,Saturations!$B$2:$B$136,0),MATCH(M$1,Saturations!$G$1:$U$1,0))*INDEX('Control Totals'!$E$2:$E$76,MATCH($C86&amp;"_"&amp;M$1,'Control Totals'!$B$2:$B$76,0))</f>
        <v>619.04170148838284</v>
      </c>
      <c r="N86" s="68">
        <f>INDEX(UECs!$G$2:$U$136,MATCH($B86,UECs!$B$2:$B$136,0),MATCH(N$1,UECs!$G$1:$U$1,0))*INDEX(Saturations!$G$2:$U$136,MATCH($B86,Saturations!$B$2:$B$136,0),MATCH(N$1,Saturations!$G$1:$U$1,0))*INDEX('Control Totals'!$E$2:$E$76,MATCH($C86&amp;"_"&amp;N$1,'Control Totals'!$B$2:$B$76,0))</f>
        <v>3686.5056303864303</v>
      </c>
      <c r="O86" s="68">
        <f>INDEX(UECs!$G$2:$U$136,MATCH($B86,UECs!$B$2:$B$136,0),MATCH(O$1,UECs!$G$1:$U$1,0))*INDEX(Saturations!$G$2:$U$136,MATCH($B86,Saturations!$B$2:$B$136,0),MATCH(O$1,Saturations!$G$1:$U$1,0))*INDEX('Control Totals'!$E$2:$E$76,MATCH($C86&amp;"_"&amp;O$1,'Control Totals'!$B$2:$B$76,0))</f>
        <v>0</v>
      </c>
      <c r="P86" s="68">
        <f>INDEX(UECs!$G$2:$U$136,MATCH($B86,UECs!$B$2:$B$136,0),MATCH(P$1,UECs!$G$1:$U$1,0))*INDEX(Saturations!$G$2:$U$136,MATCH($B86,Saturations!$B$2:$B$136,0),MATCH(P$1,Saturations!$G$1:$U$1,0))*INDEX('Control Totals'!$E$2:$E$76,MATCH($C86&amp;"_"&amp;P$1,'Control Totals'!$B$2:$B$76,0))</f>
        <v>8568.4358396931584</v>
      </c>
      <c r="Q86" s="68">
        <f>INDEX(UECs!$G$2:$U$136,MATCH($B86,UECs!$B$2:$B$136,0),MATCH(Q$1,UECs!$G$1:$U$1,0))*INDEX(Saturations!$G$2:$U$136,MATCH($B86,Saturations!$B$2:$B$136,0),MATCH(Q$1,Saturations!$G$1:$U$1,0))*INDEX('Control Totals'!$E$2:$E$76,MATCH($C86&amp;"_"&amp;Q$1,'Control Totals'!$B$2:$B$76,0))</f>
        <v>614.56624205387561</v>
      </c>
      <c r="R86" s="68">
        <f>INDEX(UECs!$G$2:$U$136,MATCH($B86,UECs!$B$2:$B$136,0),MATCH(R$1,UECs!$G$1:$U$1,0))*INDEX(Saturations!$G$2:$U$136,MATCH($B86,Saturations!$B$2:$B$136,0),MATCH(R$1,Saturations!$G$1:$U$1,0))*INDEX('Control Totals'!$E$2:$E$76,MATCH($C86&amp;"_"&amp;R$1,'Control Totals'!$B$2:$B$76,0))</f>
        <v>24713.200981618858</v>
      </c>
      <c r="S86" s="68">
        <f>INDEX(UECs!$G$2:$U$136,MATCH($B86,UECs!$B$2:$B$136,0),MATCH(S$1,UECs!$G$1:$U$1,0))*INDEX(Saturations!$G$2:$U$136,MATCH($B86,Saturations!$B$2:$B$136,0),MATCH(S$1,Saturations!$G$1:$U$1,0))*INDEX('Control Totals'!$E$2:$E$76,MATCH($C86&amp;"_"&amp;S$1,'Control Totals'!$B$2:$B$76,0))</f>
        <v>3033.4624977592589</v>
      </c>
      <c r="T86" s="68">
        <f>INDEX(UECs!$G$2:$U$136,MATCH($B86,UECs!$B$2:$B$136,0),MATCH(T$1,UECs!$G$1:$U$1,0))*INDEX(Saturations!$G$2:$U$136,MATCH($B86,Saturations!$B$2:$B$136,0),MATCH(T$1,Saturations!$G$1:$U$1,0))*INDEX('Control Totals'!$E$2:$E$76,MATCH($C86&amp;"_"&amp;T$1,'Control Totals'!$B$2:$B$76,0))</f>
        <v>0</v>
      </c>
      <c r="U86" s="68">
        <f>INDEX(UECs!$G$2:$U$136,MATCH($B86,UECs!$B$2:$B$136,0),MATCH(U$1,UECs!$G$1:$U$1,0))*INDEX(Saturations!$G$2:$U$136,MATCH($B86,Saturations!$B$2:$B$136,0),MATCH(U$1,Saturations!$G$1:$U$1,0))*INDEX('Control Totals'!$E$2:$E$76,MATCH($C86&amp;"_"&amp;U$1,'Control Totals'!$B$2:$B$76,0))</f>
        <v>1033.8860515160054</v>
      </c>
      <c r="V86" s="68">
        <f>INDEX(UECs!$G$2:$U$136,MATCH($B86,UECs!$B$2:$B$136,0),MATCH(V$1,UECs!$G$1:$U$1,0))*INDEX(Saturations!$G$2:$U$136,MATCH($B86,Saturations!$B$2:$B$136,0),MATCH(V$1,Saturations!$G$1:$U$1,0))*INDEX('Control Totals'!$E$2:$E$76,MATCH($C86&amp;"_"&amp;V$1,'Control Totals'!$B$2:$B$76,0))</f>
        <v>2964.2181883554654</v>
      </c>
    </row>
    <row r="87" spans="1:22" ht="14.4" x14ac:dyDescent="0.3">
      <c r="A87" t="str">
        <f t="shared" si="2"/>
        <v>CACoolingGeothermal Heat Pump</v>
      </c>
      <c r="B87" s="64" t="str">
        <f t="shared" si="3"/>
        <v>CA_Cooling_Electric_Geothermal Heat Pump</v>
      </c>
      <c r="C87" s="65" t="s">
        <v>31</v>
      </c>
      <c r="D87" s="65" t="s">
        <v>76</v>
      </c>
      <c r="E87" s="65" t="s">
        <v>118</v>
      </c>
      <c r="F87" s="65" t="s">
        <v>81</v>
      </c>
      <c r="G87" s="65" t="s">
        <v>0</v>
      </c>
      <c r="H87" s="68">
        <f>INDEX(UECs!$G$2:$U$136,MATCH($B87,UECs!$B$2:$B$136,0),MATCH(H$1,UECs!$G$1:$U$1,0))*INDEX(Saturations!$G$2:$U$136,MATCH($B87,Saturations!$B$2:$B$136,0),MATCH(H$1,Saturations!$G$1:$U$1,0))*INDEX('Control Totals'!$E$2:$E$76,MATCH($C87&amp;"_"&amp;H$1,'Control Totals'!$B$2:$B$76,0))</f>
        <v>0</v>
      </c>
      <c r="I87" s="68">
        <f>INDEX(UECs!$G$2:$U$136,MATCH($B87,UECs!$B$2:$B$136,0),MATCH(I$1,UECs!$G$1:$U$1,0))*INDEX(Saturations!$G$2:$U$136,MATCH($B87,Saturations!$B$2:$B$136,0),MATCH(I$1,Saturations!$G$1:$U$1,0))*INDEX('Control Totals'!$E$2:$E$76,MATCH($C87&amp;"_"&amp;I$1,'Control Totals'!$B$2:$B$76,0))</f>
        <v>0</v>
      </c>
      <c r="J87" s="68">
        <f>INDEX(UECs!$G$2:$U$136,MATCH($B87,UECs!$B$2:$B$136,0),MATCH(J$1,UECs!$G$1:$U$1,0))*INDEX(Saturations!$G$2:$U$136,MATCH($B87,Saturations!$B$2:$B$136,0),MATCH(J$1,Saturations!$G$1:$U$1,0))*INDEX('Control Totals'!$E$2:$E$76,MATCH($C87&amp;"_"&amp;J$1,'Control Totals'!$B$2:$B$76,0))</f>
        <v>0</v>
      </c>
      <c r="K87" s="68">
        <f>INDEX(UECs!$G$2:$U$136,MATCH($B87,UECs!$B$2:$B$136,0),MATCH(K$1,UECs!$G$1:$U$1,0))*INDEX(Saturations!$G$2:$U$136,MATCH($B87,Saturations!$B$2:$B$136,0),MATCH(K$1,Saturations!$G$1:$U$1,0))*INDEX('Control Totals'!$E$2:$E$76,MATCH($C87&amp;"_"&amp;K$1,'Control Totals'!$B$2:$B$76,0))</f>
        <v>0</v>
      </c>
      <c r="L87" s="68">
        <f>INDEX(UECs!$G$2:$U$136,MATCH($B87,UECs!$B$2:$B$136,0),MATCH(L$1,UECs!$G$1:$U$1,0))*INDEX(Saturations!$G$2:$U$136,MATCH($B87,Saturations!$B$2:$B$136,0),MATCH(L$1,Saturations!$G$1:$U$1,0))*INDEX('Control Totals'!$E$2:$E$76,MATCH($C87&amp;"_"&amp;L$1,'Control Totals'!$B$2:$B$76,0))</f>
        <v>0</v>
      </c>
      <c r="M87" s="68">
        <f>INDEX(UECs!$G$2:$U$136,MATCH($B87,UECs!$B$2:$B$136,0),MATCH(M$1,UECs!$G$1:$U$1,0))*INDEX(Saturations!$G$2:$U$136,MATCH($B87,Saturations!$B$2:$B$136,0),MATCH(M$1,Saturations!$G$1:$U$1,0))*INDEX('Control Totals'!$E$2:$E$76,MATCH($C87&amp;"_"&amp;M$1,'Control Totals'!$B$2:$B$76,0))</f>
        <v>0</v>
      </c>
      <c r="N87" s="68">
        <f>INDEX(UECs!$G$2:$U$136,MATCH($B87,UECs!$B$2:$B$136,0),MATCH(N$1,UECs!$G$1:$U$1,0))*INDEX(Saturations!$G$2:$U$136,MATCH($B87,Saturations!$B$2:$B$136,0),MATCH(N$1,Saturations!$G$1:$U$1,0))*INDEX('Control Totals'!$E$2:$E$76,MATCH($C87&amp;"_"&amp;N$1,'Control Totals'!$B$2:$B$76,0))</f>
        <v>0</v>
      </c>
      <c r="O87" s="68">
        <f>INDEX(UECs!$G$2:$U$136,MATCH($B87,UECs!$B$2:$B$136,0),MATCH(O$1,UECs!$G$1:$U$1,0))*INDEX(Saturations!$G$2:$U$136,MATCH($B87,Saturations!$B$2:$B$136,0),MATCH(O$1,Saturations!$G$1:$U$1,0))*INDEX('Control Totals'!$E$2:$E$76,MATCH($C87&amp;"_"&amp;O$1,'Control Totals'!$B$2:$B$76,0))</f>
        <v>0</v>
      </c>
      <c r="P87" s="68">
        <f>INDEX(UECs!$G$2:$U$136,MATCH($B87,UECs!$B$2:$B$136,0),MATCH(P$1,UECs!$G$1:$U$1,0))*INDEX(Saturations!$G$2:$U$136,MATCH($B87,Saturations!$B$2:$B$136,0),MATCH(P$1,Saturations!$G$1:$U$1,0))*INDEX('Control Totals'!$E$2:$E$76,MATCH($C87&amp;"_"&amp;P$1,'Control Totals'!$B$2:$B$76,0))</f>
        <v>0</v>
      </c>
      <c r="Q87" s="68">
        <f>INDEX(UECs!$G$2:$U$136,MATCH($B87,UECs!$B$2:$B$136,0),MATCH(Q$1,UECs!$G$1:$U$1,0))*INDEX(Saturations!$G$2:$U$136,MATCH($B87,Saturations!$B$2:$B$136,0),MATCH(Q$1,Saturations!$G$1:$U$1,0))*INDEX('Control Totals'!$E$2:$E$76,MATCH($C87&amp;"_"&amp;Q$1,'Control Totals'!$B$2:$B$76,0))</f>
        <v>0</v>
      </c>
      <c r="R87" s="68">
        <f>INDEX(UECs!$G$2:$U$136,MATCH($B87,UECs!$B$2:$B$136,0),MATCH(R$1,UECs!$G$1:$U$1,0))*INDEX(Saturations!$G$2:$U$136,MATCH($B87,Saturations!$B$2:$B$136,0),MATCH(R$1,Saturations!$G$1:$U$1,0))*INDEX('Control Totals'!$E$2:$E$76,MATCH($C87&amp;"_"&amp;R$1,'Control Totals'!$B$2:$B$76,0))</f>
        <v>0</v>
      </c>
      <c r="S87" s="68">
        <f>INDEX(UECs!$G$2:$U$136,MATCH($B87,UECs!$B$2:$B$136,0),MATCH(S$1,UECs!$G$1:$U$1,0))*INDEX(Saturations!$G$2:$U$136,MATCH($B87,Saturations!$B$2:$B$136,0),MATCH(S$1,Saturations!$G$1:$U$1,0))*INDEX('Control Totals'!$E$2:$E$76,MATCH($C87&amp;"_"&amp;S$1,'Control Totals'!$B$2:$B$76,0))</f>
        <v>0</v>
      </c>
      <c r="T87" s="68">
        <f>INDEX(UECs!$G$2:$U$136,MATCH($B87,UECs!$B$2:$B$136,0),MATCH(T$1,UECs!$G$1:$U$1,0))*INDEX(Saturations!$G$2:$U$136,MATCH($B87,Saturations!$B$2:$B$136,0),MATCH(T$1,Saturations!$G$1:$U$1,0))*INDEX('Control Totals'!$E$2:$E$76,MATCH($C87&amp;"_"&amp;T$1,'Control Totals'!$B$2:$B$76,0))</f>
        <v>0</v>
      </c>
      <c r="U87" s="68">
        <f>INDEX(UECs!$G$2:$U$136,MATCH($B87,UECs!$B$2:$B$136,0),MATCH(U$1,UECs!$G$1:$U$1,0))*INDEX(Saturations!$G$2:$U$136,MATCH($B87,Saturations!$B$2:$B$136,0),MATCH(U$1,Saturations!$G$1:$U$1,0))*INDEX('Control Totals'!$E$2:$E$76,MATCH($C87&amp;"_"&amp;U$1,'Control Totals'!$B$2:$B$76,0))</f>
        <v>0</v>
      </c>
      <c r="V87" s="68">
        <f>INDEX(UECs!$G$2:$U$136,MATCH($B87,UECs!$B$2:$B$136,0),MATCH(V$1,UECs!$G$1:$U$1,0))*INDEX(Saturations!$G$2:$U$136,MATCH($B87,Saturations!$B$2:$B$136,0),MATCH(V$1,Saturations!$G$1:$U$1,0))*INDEX('Control Totals'!$E$2:$E$76,MATCH($C87&amp;"_"&amp;V$1,'Control Totals'!$B$2:$B$76,0))</f>
        <v>0</v>
      </c>
    </row>
    <row r="88" spans="1:22" ht="14.4" x14ac:dyDescent="0.3">
      <c r="A88" t="str">
        <f t="shared" si="2"/>
        <v>CASpace HeatingElectric Furnace</v>
      </c>
      <c r="B88" s="64" t="str">
        <f t="shared" si="3"/>
        <v>CA_Space Heating_Electric_Electric Furnace</v>
      </c>
      <c r="C88" s="65" t="s">
        <v>31</v>
      </c>
      <c r="D88" s="65" t="s">
        <v>119</v>
      </c>
      <c r="E88" s="65" t="s">
        <v>118</v>
      </c>
      <c r="F88" s="65" t="s">
        <v>82</v>
      </c>
      <c r="G88" s="65" t="s">
        <v>0</v>
      </c>
      <c r="H88" s="68">
        <f>INDEX(UECs!$G$2:$U$136,MATCH($B88,UECs!$B$2:$B$136,0),MATCH(H$1,UECs!$G$1:$U$1,0))*INDEX(Saturations!$G$2:$U$136,MATCH($B88,Saturations!$B$2:$B$136,0),MATCH(H$1,Saturations!$G$1:$U$1,0))*INDEX('Control Totals'!$E$2:$E$76,MATCH($C88&amp;"_"&amp;H$1,'Control Totals'!$B$2:$B$76,0))</f>
        <v>12163.409058049789</v>
      </c>
      <c r="I88" s="68">
        <f>INDEX(UECs!$G$2:$U$136,MATCH($B88,UECs!$B$2:$B$136,0),MATCH(I$1,UECs!$G$1:$U$1,0))*INDEX(Saturations!$G$2:$U$136,MATCH($B88,Saturations!$B$2:$B$136,0),MATCH(I$1,Saturations!$G$1:$U$1,0))*INDEX('Control Totals'!$E$2:$E$76,MATCH($C88&amp;"_"&amp;I$1,'Control Totals'!$B$2:$B$76,0))</f>
        <v>170.3834959633611</v>
      </c>
      <c r="J88" s="68">
        <f>INDEX(UECs!$G$2:$U$136,MATCH($B88,UECs!$B$2:$B$136,0),MATCH(J$1,UECs!$G$1:$U$1,0))*INDEX(Saturations!$G$2:$U$136,MATCH($B88,Saturations!$B$2:$B$136,0),MATCH(J$1,Saturations!$G$1:$U$1,0))*INDEX('Control Totals'!$E$2:$E$76,MATCH($C88&amp;"_"&amp;J$1,'Control Totals'!$B$2:$B$76,0))</f>
        <v>39264.993791206616</v>
      </c>
      <c r="K88" s="68">
        <f>INDEX(UECs!$G$2:$U$136,MATCH($B88,UECs!$B$2:$B$136,0),MATCH(K$1,UECs!$G$1:$U$1,0))*INDEX(Saturations!$G$2:$U$136,MATCH($B88,Saturations!$B$2:$B$136,0),MATCH(K$1,Saturations!$G$1:$U$1,0))*INDEX('Control Totals'!$E$2:$E$76,MATCH($C88&amp;"_"&amp;K$1,'Control Totals'!$B$2:$B$76,0))</f>
        <v>1.7305003410591993</v>
      </c>
      <c r="L88" s="68">
        <f>INDEX(UECs!$G$2:$U$136,MATCH($B88,UECs!$B$2:$B$136,0),MATCH(L$1,UECs!$G$1:$U$1,0))*INDEX(Saturations!$G$2:$U$136,MATCH($B88,Saturations!$B$2:$B$136,0),MATCH(L$1,Saturations!$G$1:$U$1,0))*INDEX('Control Totals'!$E$2:$E$76,MATCH($C88&amp;"_"&amp;L$1,'Control Totals'!$B$2:$B$76,0))</f>
        <v>39.630400585298339</v>
      </c>
      <c r="M88" s="68">
        <f>INDEX(UECs!$G$2:$U$136,MATCH($B88,UECs!$B$2:$B$136,0),MATCH(M$1,UECs!$G$1:$U$1,0))*INDEX(Saturations!$G$2:$U$136,MATCH($B88,Saturations!$B$2:$B$136,0),MATCH(M$1,Saturations!$G$1:$U$1,0))*INDEX('Control Totals'!$E$2:$E$76,MATCH($C88&amp;"_"&amp;M$1,'Control Totals'!$B$2:$B$76,0))</f>
        <v>139.68192670414456</v>
      </c>
      <c r="N88" s="68">
        <f>INDEX(UECs!$G$2:$U$136,MATCH($B88,UECs!$B$2:$B$136,0),MATCH(N$1,UECs!$G$1:$U$1,0))*INDEX(Saturations!$G$2:$U$136,MATCH($B88,Saturations!$B$2:$B$136,0),MATCH(N$1,Saturations!$G$1:$U$1,0))*INDEX('Control Totals'!$E$2:$E$76,MATCH($C88&amp;"_"&amp;N$1,'Control Totals'!$B$2:$B$76,0))</f>
        <v>831.83121269531682</v>
      </c>
      <c r="O88" s="68">
        <f>INDEX(UECs!$G$2:$U$136,MATCH($B88,UECs!$B$2:$B$136,0),MATCH(O$1,UECs!$G$1:$U$1,0))*INDEX(Saturations!$G$2:$U$136,MATCH($B88,Saturations!$B$2:$B$136,0),MATCH(O$1,Saturations!$G$1:$U$1,0))*INDEX('Control Totals'!$E$2:$E$76,MATCH($C88&amp;"_"&amp;O$1,'Control Totals'!$B$2:$B$76,0))</f>
        <v>0</v>
      </c>
      <c r="P88" s="68">
        <f>INDEX(UECs!$G$2:$U$136,MATCH($B88,UECs!$B$2:$B$136,0),MATCH(P$1,UECs!$G$1:$U$1,0))*INDEX(Saturations!$G$2:$U$136,MATCH($B88,Saturations!$B$2:$B$136,0),MATCH(P$1,Saturations!$G$1:$U$1,0))*INDEX('Control Totals'!$E$2:$E$76,MATCH($C88&amp;"_"&amp;P$1,'Control Totals'!$B$2:$B$76,0))</f>
        <v>1933.4006482140783</v>
      </c>
      <c r="Q88" s="68">
        <f>INDEX(UECs!$G$2:$U$136,MATCH($B88,UECs!$B$2:$B$136,0),MATCH(Q$1,UECs!$G$1:$U$1,0))*INDEX(Saturations!$G$2:$U$136,MATCH($B88,Saturations!$B$2:$B$136,0),MATCH(Q$1,Saturations!$G$1:$U$1,0))*INDEX('Control Totals'!$E$2:$E$76,MATCH($C88&amp;"_"&amp;Q$1,'Control Totals'!$B$2:$B$76,0))</f>
        <v>138.67207422539371</v>
      </c>
      <c r="R88" s="68">
        <f>INDEX(UECs!$G$2:$U$136,MATCH($B88,UECs!$B$2:$B$136,0),MATCH(R$1,UECs!$G$1:$U$1,0))*INDEX(Saturations!$G$2:$U$136,MATCH($B88,Saturations!$B$2:$B$136,0),MATCH(R$1,Saturations!$G$1:$U$1,0))*INDEX('Control Totals'!$E$2:$E$76,MATCH($C88&amp;"_"&amp;R$1,'Control Totals'!$B$2:$B$76,0))</f>
        <v>5576.3408504460194</v>
      </c>
      <c r="S88" s="68">
        <f>INDEX(UECs!$G$2:$U$136,MATCH($B88,UECs!$B$2:$B$136,0),MATCH(S$1,UECs!$G$1:$U$1,0))*INDEX(Saturations!$G$2:$U$136,MATCH($B88,Saturations!$B$2:$B$136,0),MATCH(S$1,Saturations!$G$1:$U$1,0))*INDEX('Control Totals'!$E$2:$E$76,MATCH($C88&amp;"_"&amp;S$1,'Control Totals'!$B$2:$B$76,0))</f>
        <v>684.47712852464724</v>
      </c>
      <c r="T88" s="68">
        <f>INDEX(UECs!$G$2:$U$136,MATCH($B88,UECs!$B$2:$B$136,0),MATCH(T$1,UECs!$G$1:$U$1,0))*INDEX(Saturations!$G$2:$U$136,MATCH($B88,Saturations!$B$2:$B$136,0),MATCH(T$1,Saturations!$G$1:$U$1,0))*INDEX('Control Totals'!$E$2:$E$76,MATCH($C88&amp;"_"&amp;T$1,'Control Totals'!$B$2:$B$76,0))</f>
        <v>0</v>
      </c>
      <c r="U88" s="68">
        <f>INDEX(UECs!$G$2:$U$136,MATCH($B88,UECs!$B$2:$B$136,0),MATCH(U$1,UECs!$G$1:$U$1,0))*INDEX(Saturations!$G$2:$U$136,MATCH($B88,Saturations!$B$2:$B$136,0),MATCH(U$1,Saturations!$G$1:$U$1,0))*INDEX('Control Totals'!$E$2:$E$76,MATCH($C88&amp;"_"&amp;U$1,'Control Totals'!$B$2:$B$76,0))</f>
        <v>233.28831534462665</v>
      </c>
      <c r="V88" s="68">
        <f>INDEX(UECs!$G$2:$U$136,MATCH($B88,UECs!$B$2:$B$136,0),MATCH(V$1,UECs!$G$1:$U$1,0))*INDEX(Saturations!$G$2:$U$136,MATCH($B88,Saturations!$B$2:$B$136,0),MATCH(V$1,Saturations!$G$1:$U$1,0))*INDEX('Control Totals'!$E$2:$E$76,MATCH($C88&amp;"_"&amp;V$1,'Control Totals'!$B$2:$B$76,0))</f>
        <v>668.85269074030305</v>
      </c>
    </row>
    <row r="89" spans="1:22" ht="14.4" x14ac:dyDescent="0.3">
      <c r="A89" t="str">
        <f t="shared" si="2"/>
        <v>CASpace HeatingElectric Room Heat</v>
      </c>
      <c r="B89" s="64" t="str">
        <f t="shared" si="3"/>
        <v>CA_Space Heating_Electric_Electric Room Heat</v>
      </c>
      <c r="C89" s="65" t="s">
        <v>31</v>
      </c>
      <c r="D89" s="65" t="s">
        <v>119</v>
      </c>
      <c r="E89" s="65" t="s">
        <v>118</v>
      </c>
      <c r="F89" s="65" t="s">
        <v>83</v>
      </c>
      <c r="G89" s="65" t="s">
        <v>0</v>
      </c>
      <c r="H89" s="68">
        <f>INDEX(UECs!$G$2:$U$136,MATCH($B89,UECs!$B$2:$B$136,0),MATCH(H$1,UECs!$G$1:$U$1,0))*INDEX(Saturations!$G$2:$U$136,MATCH($B89,Saturations!$B$2:$B$136,0),MATCH(H$1,Saturations!$G$1:$U$1,0))*INDEX('Control Totals'!$E$2:$E$76,MATCH($C89&amp;"_"&amp;H$1,'Control Totals'!$B$2:$B$76,0))</f>
        <v>62658.82951726162</v>
      </c>
      <c r="I89" s="68">
        <f>INDEX(UECs!$G$2:$U$136,MATCH($B89,UECs!$B$2:$B$136,0),MATCH(I$1,UECs!$G$1:$U$1,0))*INDEX(Saturations!$G$2:$U$136,MATCH($B89,Saturations!$B$2:$B$136,0),MATCH(I$1,Saturations!$G$1:$U$1,0))*INDEX('Control Totals'!$E$2:$E$76,MATCH($C89&amp;"_"&amp;I$1,'Control Totals'!$B$2:$B$76,0))</f>
        <v>877.71696036629146</v>
      </c>
      <c r="J89" s="68">
        <f>INDEX(UECs!$G$2:$U$136,MATCH($B89,UECs!$B$2:$B$136,0),MATCH(J$1,UECs!$G$1:$U$1,0))*INDEX(Saturations!$G$2:$U$136,MATCH($B89,Saturations!$B$2:$B$136,0),MATCH(J$1,Saturations!$G$1:$U$1,0))*INDEX('Control Totals'!$E$2:$E$76,MATCH($C89&amp;"_"&amp;J$1,'Control Totals'!$B$2:$B$76,0))</f>
        <v>202270.47698698557</v>
      </c>
      <c r="K89" s="68">
        <f>INDEX(UECs!$G$2:$U$136,MATCH($B89,UECs!$B$2:$B$136,0),MATCH(K$1,UECs!$G$1:$U$1,0))*INDEX(Saturations!$G$2:$U$136,MATCH($B89,Saturations!$B$2:$B$136,0),MATCH(K$1,Saturations!$G$1:$U$1,0))*INDEX('Control Totals'!$E$2:$E$76,MATCH($C89&amp;"_"&amp;K$1,'Control Totals'!$B$2:$B$76,0))</f>
        <v>8.9145341846602868</v>
      </c>
      <c r="L89" s="68">
        <f>INDEX(UECs!$G$2:$U$136,MATCH($B89,UECs!$B$2:$B$136,0),MATCH(L$1,UECs!$G$1:$U$1,0))*INDEX(Saturations!$G$2:$U$136,MATCH($B89,Saturations!$B$2:$B$136,0),MATCH(L$1,Saturations!$G$1:$U$1,0))*INDEX('Control Totals'!$E$2:$E$76,MATCH($C89&amp;"_"&amp;L$1,'Control Totals'!$B$2:$B$76,0))</f>
        <v>204.15284087906312</v>
      </c>
      <c r="M89" s="68">
        <f>INDEX(UECs!$G$2:$U$136,MATCH($B89,UECs!$B$2:$B$136,0),MATCH(M$1,UECs!$G$1:$U$1,0))*INDEX(Saturations!$G$2:$U$136,MATCH($B89,Saturations!$B$2:$B$136,0),MATCH(M$1,Saturations!$G$1:$U$1,0))*INDEX('Control Totals'!$E$2:$E$76,MATCH($C89&amp;"_"&amp;M$1,'Control Totals'!$B$2:$B$76,0))</f>
        <v>719.56028036443615</v>
      </c>
      <c r="N89" s="68">
        <f>INDEX(UECs!$G$2:$U$136,MATCH($B89,UECs!$B$2:$B$136,0),MATCH(N$1,UECs!$G$1:$U$1,0))*INDEX(Saturations!$G$2:$U$136,MATCH($B89,Saturations!$B$2:$B$136,0),MATCH(N$1,Saturations!$G$1:$U$1,0))*INDEX('Control Totals'!$E$2:$E$76,MATCH($C89&amp;"_"&amp;N$1,'Control Totals'!$B$2:$B$76,0))</f>
        <v>4285.112002290065</v>
      </c>
      <c r="O89" s="68">
        <f>INDEX(UECs!$G$2:$U$136,MATCH($B89,UECs!$B$2:$B$136,0),MATCH(O$1,UECs!$G$1:$U$1,0))*INDEX(Saturations!$G$2:$U$136,MATCH($B89,Saturations!$B$2:$B$136,0),MATCH(O$1,Saturations!$G$1:$U$1,0))*INDEX('Control Totals'!$E$2:$E$76,MATCH($C89&amp;"_"&amp;O$1,'Control Totals'!$B$2:$B$76,0))</f>
        <v>0</v>
      </c>
      <c r="P89" s="68">
        <f>INDEX(UECs!$G$2:$U$136,MATCH($B89,UECs!$B$2:$B$136,0),MATCH(P$1,UECs!$G$1:$U$1,0))*INDEX(Saturations!$G$2:$U$136,MATCH($B89,Saturations!$B$2:$B$136,0),MATCH(P$1,Saturations!$G$1:$U$1,0))*INDEX('Control Totals'!$E$2:$E$76,MATCH($C89&amp;"_"&amp;P$1,'Control Totals'!$B$2:$B$76,0))</f>
        <v>9959.7588987468171</v>
      </c>
      <c r="Q89" s="68">
        <f>INDEX(UECs!$G$2:$U$136,MATCH($B89,UECs!$B$2:$B$136,0),MATCH(Q$1,UECs!$G$1:$U$1,0))*INDEX(Saturations!$G$2:$U$136,MATCH($B89,Saturations!$B$2:$B$136,0),MATCH(Q$1,Saturations!$G$1:$U$1,0))*INDEX('Control Totals'!$E$2:$E$76,MATCH($C89&amp;"_"&amp;Q$1,'Control Totals'!$B$2:$B$76,0))</f>
        <v>714.35810603965206</v>
      </c>
      <c r="R89" s="68">
        <f>INDEX(UECs!$G$2:$U$136,MATCH($B89,UECs!$B$2:$B$136,0),MATCH(R$1,UECs!$G$1:$U$1,0))*INDEX(Saturations!$G$2:$U$136,MATCH($B89,Saturations!$B$2:$B$136,0),MATCH(R$1,Saturations!$G$1:$U$1,0))*INDEX('Control Totals'!$E$2:$E$76,MATCH($C89&amp;"_"&amp;R$1,'Control Totals'!$B$2:$B$76,0))</f>
        <v>28726.074163147532</v>
      </c>
      <c r="S89" s="68">
        <f>INDEX(UECs!$G$2:$U$136,MATCH($B89,UECs!$B$2:$B$136,0),MATCH(S$1,UECs!$G$1:$U$1,0))*INDEX(Saturations!$G$2:$U$136,MATCH($B89,Saturations!$B$2:$B$136,0),MATCH(S$1,Saturations!$G$1:$U$1,0))*INDEX('Control Totals'!$E$2:$E$76,MATCH($C89&amp;"_"&amp;S$1,'Control Totals'!$B$2:$B$76,0))</f>
        <v>3526.0292159875075</v>
      </c>
      <c r="T89" s="68">
        <f>INDEX(UECs!$G$2:$U$136,MATCH($B89,UECs!$B$2:$B$136,0),MATCH(T$1,UECs!$G$1:$U$1,0))*INDEX(Saturations!$G$2:$U$136,MATCH($B89,Saturations!$B$2:$B$136,0),MATCH(T$1,Saturations!$G$1:$U$1,0))*INDEX('Control Totals'!$E$2:$E$76,MATCH($C89&amp;"_"&amp;T$1,'Control Totals'!$B$2:$B$76,0))</f>
        <v>0</v>
      </c>
      <c r="U89" s="68">
        <f>INDEX(UECs!$G$2:$U$136,MATCH($B89,UECs!$B$2:$B$136,0),MATCH(U$1,UECs!$G$1:$U$1,0))*INDEX(Saturations!$G$2:$U$136,MATCH($B89,Saturations!$B$2:$B$136,0),MATCH(U$1,Saturations!$G$1:$U$1,0))*INDEX('Control Totals'!$E$2:$E$76,MATCH($C89&amp;"_"&amp;U$1,'Control Totals'!$B$2:$B$76,0))</f>
        <v>1201.7661093025699</v>
      </c>
      <c r="V89" s="68">
        <f>INDEX(UECs!$G$2:$U$136,MATCH($B89,UECs!$B$2:$B$136,0),MATCH(V$1,UECs!$G$1:$U$1,0))*INDEX(Saturations!$G$2:$U$136,MATCH($B89,Saturations!$B$2:$B$136,0),MATCH(V$1,Saturations!$G$1:$U$1,0))*INDEX('Control Totals'!$E$2:$E$76,MATCH($C89&amp;"_"&amp;V$1,'Control Totals'!$B$2:$B$76,0))</f>
        <v>3445.541173633595</v>
      </c>
    </row>
    <row r="90" spans="1:22" ht="14.4" x14ac:dyDescent="0.3">
      <c r="A90" t="str">
        <f t="shared" si="2"/>
        <v>CASpace HeatingAir-Source Heat Pump</v>
      </c>
      <c r="B90" s="64" t="str">
        <f t="shared" si="3"/>
        <v>CA_Space Heating_Electric_Air-Source Heat Pump</v>
      </c>
      <c r="C90" s="65" t="s">
        <v>31</v>
      </c>
      <c r="D90" s="65" t="s">
        <v>119</v>
      </c>
      <c r="E90" s="65" t="s">
        <v>118</v>
      </c>
      <c r="F90" s="65" t="s">
        <v>80</v>
      </c>
      <c r="G90" s="65" t="s">
        <v>0</v>
      </c>
      <c r="H90" s="68">
        <f>INDEX(UECs!$G$2:$U$136,MATCH($B90,UECs!$B$2:$B$136,0),MATCH(H$1,UECs!$G$1:$U$1,0))*INDEX(Saturations!$G$2:$U$136,MATCH($B90,Saturations!$B$2:$B$136,0),MATCH(H$1,Saturations!$G$1:$U$1,0))*INDEX('Control Totals'!$E$2:$E$76,MATCH($C90&amp;"_"&amp;H$1,'Control Totals'!$B$2:$B$76,0))</f>
        <v>43753.967504001943</v>
      </c>
      <c r="I90" s="68">
        <f>INDEX(UECs!$G$2:$U$136,MATCH($B90,UECs!$B$2:$B$136,0),MATCH(I$1,UECs!$G$1:$U$1,0))*INDEX(Saturations!$G$2:$U$136,MATCH($B90,Saturations!$B$2:$B$136,0),MATCH(I$1,Saturations!$G$1:$U$1,0))*INDEX('Control Totals'!$E$2:$E$76,MATCH($C90&amp;"_"&amp;I$1,'Control Totals'!$B$2:$B$76,0))</f>
        <v>612.90004389562387</v>
      </c>
      <c r="J90" s="68">
        <f>INDEX(UECs!$G$2:$U$136,MATCH($B90,UECs!$B$2:$B$136,0),MATCH(J$1,UECs!$G$1:$U$1,0))*INDEX(Saturations!$G$2:$U$136,MATCH($B90,Saturations!$B$2:$B$136,0),MATCH(J$1,Saturations!$G$1:$U$1,0))*INDEX('Control Totals'!$E$2:$E$76,MATCH($C90&amp;"_"&amp;J$1,'Control Totals'!$B$2:$B$76,0))</f>
        <v>141243.23651257245</v>
      </c>
      <c r="K90" s="68">
        <f>INDEX(UECs!$G$2:$U$136,MATCH($B90,UECs!$B$2:$B$136,0),MATCH(K$1,UECs!$G$1:$U$1,0))*INDEX(Saturations!$G$2:$U$136,MATCH($B90,Saturations!$B$2:$B$136,0),MATCH(K$1,Saturations!$G$1:$U$1,0))*INDEX('Control Totals'!$E$2:$E$76,MATCH($C90&amp;"_"&amp;K$1,'Control Totals'!$B$2:$B$76,0))</f>
        <v>6.2249206063047913</v>
      </c>
      <c r="L90" s="68">
        <f>INDEX(UECs!$G$2:$U$136,MATCH($B90,UECs!$B$2:$B$136,0),MATCH(L$1,UECs!$G$1:$U$1,0))*INDEX(Saturations!$G$2:$U$136,MATCH($B90,Saturations!$B$2:$B$136,0),MATCH(L$1,Saturations!$G$1:$U$1,0))*INDEX('Control Totals'!$E$2:$E$76,MATCH($C90&amp;"_"&amp;L$1,'Control Totals'!$B$2:$B$76,0))</f>
        <v>142.55767039522229</v>
      </c>
      <c r="M90" s="68">
        <f>INDEX(UECs!$G$2:$U$136,MATCH($B90,UECs!$B$2:$B$136,0),MATCH(M$1,UECs!$G$1:$U$1,0))*INDEX(Saturations!$G$2:$U$136,MATCH($B90,Saturations!$B$2:$B$136,0),MATCH(M$1,Saturations!$G$1:$U$1,0))*INDEX('Control Totals'!$E$2:$E$76,MATCH($C90&amp;"_"&amp;M$1,'Control Totals'!$B$2:$B$76,0))</f>
        <v>502.46098381973081</v>
      </c>
      <c r="N90" s="68">
        <f>INDEX(UECs!$G$2:$U$136,MATCH($B90,UECs!$B$2:$B$136,0),MATCH(N$1,UECs!$G$1:$U$1,0))*INDEX(Saturations!$G$2:$U$136,MATCH($B90,Saturations!$B$2:$B$136,0),MATCH(N$1,Saturations!$G$1:$U$1,0))*INDEX('Control Totals'!$E$2:$E$76,MATCH($C90&amp;"_"&amp;N$1,'Control Totals'!$B$2:$B$76,0))</f>
        <v>2992.2463082007803</v>
      </c>
      <c r="O90" s="68">
        <f>INDEX(UECs!$G$2:$U$136,MATCH($B90,UECs!$B$2:$B$136,0),MATCH(O$1,UECs!$G$1:$U$1,0))*INDEX(Saturations!$G$2:$U$136,MATCH($B90,Saturations!$B$2:$B$136,0),MATCH(O$1,Saturations!$G$1:$U$1,0))*INDEX('Control Totals'!$E$2:$E$76,MATCH($C90&amp;"_"&amp;O$1,'Control Totals'!$B$2:$B$76,0))</f>
        <v>0</v>
      </c>
      <c r="P90" s="68">
        <f>INDEX(UECs!$G$2:$U$136,MATCH($B90,UECs!$B$2:$B$136,0),MATCH(P$1,UECs!$G$1:$U$1,0))*INDEX(Saturations!$G$2:$U$136,MATCH($B90,Saturations!$B$2:$B$136,0),MATCH(P$1,Saturations!$G$1:$U$1,0))*INDEX('Control Totals'!$E$2:$E$76,MATCH($C90&amp;"_"&amp;P$1,'Control Totals'!$B$2:$B$76,0))</f>
        <v>6954.7894616099002</v>
      </c>
      <c r="Q90" s="68">
        <f>INDEX(UECs!$G$2:$U$136,MATCH($B90,UECs!$B$2:$B$136,0),MATCH(Q$1,UECs!$G$1:$U$1,0))*INDEX(Saturations!$G$2:$U$136,MATCH($B90,Saturations!$B$2:$B$136,0),MATCH(Q$1,Saturations!$G$1:$U$1,0))*INDEX('Control Totals'!$E$2:$E$76,MATCH($C90&amp;"_"&amp;Q$1,'Control Totals'!$B$2:$B$76,0))</f>
        <v>498.82836303650907</v>
      </c>
      <c r="R90" s="68">
        <f>INDEX(UECs!$G$2:$U$136,MATCH($B90,UECs!$B$2:$B$136,0),MATCH(R$1,UECs!$G$1:$U$1,0))*INDEX(Saturations!$G$2:$U$136,MATCH($B90,Saturations!$B$2:$B$136,0),MATCH(R$1,Saturations!$G$1:$U$1,0))*INDEX('Control Totals'!$E$2:$E$76,MATCH($C90&amp;"_"&amp;R$1,'Control Totals'!$B$2:$B$76,0))</f>
        <v>20059.099812990513</v>
      </c>
      <c r="S90" s="68">
        <f>INDEX(UECs!$G$2:$U$136,MATCH($B90,UECs!$B$2:$B$136,0),MATCH(S$1,UECs!$G$1:$U$1,0))*INDEX(Saturations!$G$2:$U$136,MATCH($B90,Saturations!$B$2:$B$136,0),MATCH(S$1,Saturations!$G$1:$U$1,0))*INDEX('Control Totals'!$E$2:$E$76,MATCH($C90&amp;"_"&amp;S$1,'Control Totals'!$B$2:$B$76,0))</f>
        <v>2462.1871956924692</v>
      </c>
      <c r="T90" s="68">
        <f>INDEX(UECs!$G$2:$U$136,MATCH($B90,UECs!$B$2:$B$136,0),MATCH(T$1,UECs!$G$1:$U$1,0))*INDEX(Saturations!$G$2:$U$136,MATCH($B90,Saturations!$B$2:$B$136,0),MATCH(T$1,Saturations!$G$1:$U$1,0))*INDEX('Control Totals'!$E$2:$E$76,MATCH($C90&amp;"_"&amp;T$1,'Control Totals'!$B$2:$B$76,0))</f>
        <v>0</v>
      </c>
      <c r="U90" s="68">
        <f>INDEX(UECs!$G$2:$U$136,MATCH($B90,UECs!$B$2:$B$136,0),MATCH(U$1,UECs!$G$1:$U$1,0))*INDEX(Saturations!$G$2:$U$136,MATCH($B90,Saturations!$B$2:$B$136,0),MATCH(U$1,Saturations!$G$1:$U$1,0))*INDEX('Control Totals'!$E$2:$E$76,MATCH($C90&amp;"_"&amp;U$1,'Control Totals'!$B$2:$B$76,0))</f>
        <v>839.17997988375885</v>
      </c>
      <c r="V90" s="68">
        <f>INDEX(UECs!$G$2:$U$136,MATCH($B90,UECs!$B$2:$B$136,0),MATCH(V$1,UECs!$G$1:$U$1,0))*INDEX(Saturations!$G$2:$U$136,MATCH($B90,Saturations!$B$2:$B$136,0),MATCH(V$1,Saturations!$G$1:$U$1,0))*INDEX('Control Totals'!$E$2:$E$76,MATCH($C90&amp;"_"&amp;V$1,'Control Totals'!$B$2:$B$76,0))</f>
        <v>2405.9832860959177</v>
      </c>
    </row>
    <row r="91" spans="1:22" ht="14.4" x14ac:dyDescent="0.3">
      <c r="A91" t="str">
        <f t="shared" si="2"/>
        <v>CASpace HeatingGeothermal Heat Pump</v>
      </c>
      <c r="B91" s="64" t="str">
        <f t="shared" si="3"/>
        <v>CA_Space Heating_Electric_Geothermal Heat Pump</v>
      </c>
      <c r="C91" s="65" t="s">
        <v>31</v>
      </c>
      <c r="D91" s="65" t="s">
        <v>119</v>
      </c>
      <c r="E91" s="65" t="s">
        <v>118</v>
      </c>
      <c r="F91" s="65" t="s">
        <v>81</v>
      </c>
      <c r="G91" s="65" t="s">
        <v>0</v>
      </c>
      <c r="H91" s="68">
        <f>INDEX(UECs!$G$2:$U$136,MATCH($B91,UECs!$B$2:$B$136,0),MATCH(H$1,UECs!$G$1:$U$1,0))*INDEX(Saturations!$G$2:$U$136,MATCH($B91,Saturations!$B$2:$B$136,0),MATCH(H$1,Saturations!$G$1:$U$1,0))*INDEX('Control Totals'!$E$2:$E$76,MATCH($C91&amp;"_"&amp;H$1,'Control Totals'!$B$2:$B$76,0))</f>
        <v>0</v>
      </c>
      <c r="I91" s="68">
        <f>INDEX(UECs!$G$2:$U$136,MATCH($B91,UECs!$B$2:$B$136,0),MATCH(I$1,UECs!$G$1:$U$1,0))*INDEX(Saturations!$G$2:$U$136,MATCH($B91,Saturations!$B$2:$B$136,0),MATCH(I$1,Saturations!$G$1:$U$1,0))*INDEX('Control Totals'!$E$2:$E$76,MATCH($C91&amp;"_"&amp;I$1,'Control Totals'!$B$2:$B$76,0))</f>
        <v>0</v>
      </c>
      <c r="J91" s="68">
        <f>INDEX(UECs!$G$2:$U$136,MATCH($B91,UECs!$B$2:$B$136,0),MATCH(J$1,UECs!$G$1:$U$1,0))*INDEX(Saturations!$G$2:$U$136,MATCH($B91,Saturations!$B$2:$B$136,0),MATCH(J$1,Saturations!$G$1:$U$1,0))*INDEX('Control Totals'!$E$2:$E$76,MATCH($C91&amp;"_"&amp;J$1,'Control Totals'!$B$2:$B$76,0))</f>
        <v>0</v>
      </c>
      <c r="K91" s="68">
        <f>INDEX(UECs!$G$2:$U$136,MATCH($B91,UECs!$B$2:$B$136,0),MATCH(K$1,UECs!$G$1:$U$1,0))*INDEX(Saturations!$G$2:$U$136,MATCH($B91,Saturations!$B$2:$B$136,0),MATCH(K$1,Saturations!$G$1:$U$1,0))*INDEX('Control Totals'!$E$2:$E$76,MATCH($C91&amp;"_"&amp;K$1,'Control Totals'!$B$2:$B$76,0))</f>
        <v>0</v>
      </c>
      <c r="L91" s="68">
        <f>INDEX(UECs!$G$2:$U$136,MATCH($B91,UECs!$B$2:$B$136,0),MATCH(L$1,UECs!$G$1:$U$1,0))*INDEX(Saturations!$G$2:$U$136,MATCH($B91,Saturations!$B$2:$B$136,0),MATCH(L$1,Saturations!$G$1:$U$1,0))*INDEX('Control Totals'!$E$2:$E$76,MATCH($C91&amp;"_"&amp;L$1,'Control Totals'!$B$2:$B$76,0))</f>
        <v>0</v>
      </c>
      <c r="M91" s="68">
        <f>INDEX(UECs!$G$2:$U$136,MATCH($B91,UECs!$B$2:$B$136,0),MATCH(M$1,UECs!$G$1:$U$1,0))*INDEX(Saturations!$G$2:$U$136,MATCH($B91,Saturations!$B$2:$B$136,0),MATCH(M$1,Saturations!$G$1:$U$1,0))*INDEX('Control Totals'!$E$2:$E$76,MATCH($C91&amp;"_"&amp;M$1,'Control Totals'!$B$2:$B$76,0))</f>
        <v>0</v>
      </c>
      <c r="N91" s="68">
        <f>INDEX(UECs!$G$2:$U$136,MATCH($B91,UECs!$B$2:$B$136,0),MATCH(N$1,UECs!$G$1:$U$1,0))*INDEX(Saturations!$G$2:$U$136,MATCH($B91,Saturations!$B$2:$B$136,0),MATCH(N$1,Saturations!$G$1:$U$1,0))*INDEX('Control Totals'!$E$2:$E$76,MATCH($C91&amp;"_"&amp;N$1,'Control Totals'!$B$2:$B$76,0))</f>
        <v>0</v>
      </c>
      <c r="O91" s="68">
        <f>INDEX(UECs!$G$2:$U$136,MATCH($B91,UECs!$B$2:$B$136,0),MATCH(O$1,UECs!$G$1:$U$1,0))*INDEX(Saturations!$G$2:$U$136,MATCH($B91,Saturations!$B$2:$B$136,0),MATCH(O$1,Saturations!$G$1:$U$1,0))*INDEX('Control Totals'!$E$2:$E$76,MATCH($C91&amp;"_"&amp;O$1,'Control Totals'!$B$2:$B$76,0))</f>
        <v>0</v>
      </c>
      <c r="P91" s="68">
        <f>INDEX(UECs!$G$2:$U$136,MATCH($B91,UECs!$B$2:$B$136,0),MATCH(P$1,UECs!$G$1:$U$1,0))*INDEX(Saturations!$G$2:$U$136,MATCH($B91,Saturations!$B$2:$B$136,0),MATCH(P$1,Saturations!$G$1:$U$1,0))*INDEX('Control Totals'!$E$2:$E$76,MATCH($C91&amp;"_"&amp;P$1,'Control Totals'!$B$2:$B$76,0))</f>
        <v>0</v>
      </c>
      <c r="Q91" s="68">
        <f>INDEX(UECs!$G$2:$U$136,MATCH($B91,UECs!$B$2:$B$136,0),MATCH(Q$1,UECs!$G$1:$U$1,0))*INDEX(Saturations!$G$2:$U$136,MATCH($B91,Saturations!$B$2:$B$136,0),MATCH(Q$1,Saturations!$G$1:$U$1,0))*INDEX('Control Totals'!$E$2:$E$76,MATCH($C91&amp;"_"&amp;Q$1,'Control Totals'!$B$2:$B$76,0))</f>
        <v>0</v>
      </c>
      <c r="R91" s="68">
        <f>INDEX(UECs!$G$2:$U$136,MATCH($B91,UECs!$B$2:$B$136,0),MATCH(R$1,UECs!$G$1:$U$1,0))*INDEX(Saturations!$G$2:$U$136,MATCH($B91,Saturations!$B$2:$B$136,0),MATCH(R$1,Saturations!$G$1:$U$1,0))*INDEX('Control Totals'!$E$2:$E$76,MATCH($C91&amp;"_"&amp;R$1,'Control Totals'!$B$2:$B$76,0))</f>
        <v>0</v>
      </c>
      <c r="S91" s="68">
        <f>INDEX(UECs!$G$2:$U$136,MATCH($B91,UECs!$B$2:$B$136,0),MATCH(S$1,UECs!$G$1:$U$1,0))*INDEX(Saturations!$G$2:$U$136,MATCH($B91,Saturations!$B$2:$B$136,0),MATCH(S$1,Saturations!$G$1:$U$1,0))*INDEX('Control Totals'!$E$2:$E$76,MATCH($C91&amp;"_"&amp;S$1,'Control Totals'!$B$2:$B$76,0))</f>
        <v>0</v>
      </c>
      <c r="T91" s="68">
        <f>INDEX(UECs!$G$2:$U$136,MATCH($B91,UECs!$B$2:$B$136,0),MATCH(T$1,UECs!$G$1:$U$1,0))*INDEX(Saturations!$G$2:$U$136,MATCH($B91,Saturations!$B$2:$B$136,0),MATCH(T$1,Saturations!$G$1:$U$1,0))*INDEX('Control Totals'!$E$2:$E$76,MATCH($C91&amp;"_"&amp;T$1,'Control Totals'!$B$2:$B$76,0))</f>
        <v>0</v>
      </c>
      <c r="U91" s="68">
        <f>INDEX(UECs!$G$2:$U$136,MATCH($B91,UECs!$B$2:$B$136,0),MATCH(U$1,UECs!$G$1:$U$1,0))*INDEX(Saturations!$G$2:$U$136,MATCH($B91,Saturations!$B$2:$B$136,0),MATCH(U$1,Saturations!$G$1:$U$1,0))*INDEX('Control Totals'!$E$2:$E$76,MATCH($C91&amp;"_"&amp;U$1,'Control Totals'!$B$2:$B$76,0))</f>
        <v>0</v>
      </c>
      <c r="V91" s="68">
        <f>INDEX(UECs!$G$2:$U$136,MATCH($B91,UECs!$B$2:$B$136,0),MATCH(V$1,UECs!$G$1:$U$1,0))*INDEX(Saturations!$G$2:$U$136,MATCH($B91,Saturations!$B$2:$B$136,0),MATCH(V$1,Saturations!$G$1:$U$1,0))*INDEX('Control Totals'!$E$2:$E$76,MATCH($C91&amp;"_"&amp;V$1,'Control Totals'!$B$2:$B$76,0))</f>
        <v>0</v>
      </c>
    </row>
    <row r="92" spans="1:22" ht="14.4" x14ac:dyDescent="0.3">
      <c r="A92" t="str">
        <f t="shared" si="2"/>
        <v>CAVentilationVentilation</v>
      </c>
      <c r="B92" s="64" t="str">
        <f t="shared" si="3"/>
        <v>CA_Ventilation_Electric_Ventilation</v>
      </c>
      <c r="C92" s="65" t="s">
        <v>31</v>
      </c>
      <c r="D92" s="65" t="s">
        <v>84</v>
      </c>
      <c r="E92" s="65" t="s">
        <v>118</v>
      </c>
      <c r="F92" s="65" t="s">
        <v>84</v>
      </c>
      <c r="G92" s="65" t="s">
        <v>0</v>
      </c>
      <c r="H92" s="68">
        <f>INDEX(UECs!$G$2:$U$136,MATCH($B92,UECs!$B$2:$B$136,0),MATCH(H$1,UECs!$G$1:$U$1,0))*INDEX(Saturations!$G$2:$U$136,MATCH($B92,Saturations!$B$2:$B$136,0),MATCH(H$1,Saturations!$G$1:$U$1,0))*INDEX('Control Totals'!$E$2:$E$76,MATCH($C92&amp;"_"&amp;H$1,'Control Totals'!$B$2:$B$76,0))</f>
        <v>424043.14330147649</v>
      </c>
      <c r="I92" s="68">
        <f>INDEX(UECs!$G$2:$U$136,MATCH($B92,UECs!$B$2:$B$136,0),MATCH(I$1,UECs!$G$1:$U$1,0))*INDEX(Saturations!$G$2:$U$136,MATCH($B92,Saturations!$B$2:$B$136,0),MATCH(I$1,Saturations!$G$1:$U$1,0))*INDEX('Control Totals'!$E$2:$E$76,MATCH($C92&amp;"_"&amp;I$1,'Control Totals'!$B$2:$B$76,0))</f>
        <v>5939.9427290643325</v>
      </c>
      <c r="J92" s="68">
        <f>INDEX(UECs!$G$2:$U$136,MATCH($B92,UECs!$B$2:$B$136,0),MATCH(J$1,UECs!$G$1:$U$1,0))*INDEX(Saturations!$G$2:$U$136,MATCH($B92,Saturations!$B$2:$B$136,0),MATCH(J$1,Saturations!$G$1:$U$1,0))*INDEX('Control Totals'!$E$2:$E$76,MATCH($C92&amp;"_"&amp;J$1,'Control Totals'!$B$2:$B$76,0))</f>
        <v>1368863.8858953074</v>
      </c>
      <c r="K92" s="68">
        <f>INDEX(UECs!$G$2:$U$136,MATCH($B92,UECs!$B$2:$B$136,0),MATCH(K$1,UECs!$G$1:$U$1,0))*INDEX(Saturations!$G$2:$U$136,MATCH($B92,Saturations!$B$2:$B$136,0),MATCH(K$1,Saturations!$G$1:$U$1,0))*INDEX('Control Totals'!$E$2:$E$76,MATCH($C92&amp;"_"&amp;K$1,'Control Totals'!$B$2:$B$76,0))</f>
        <v>60.329041028294931</v>
      </c>
      <c r="L92" s="68">
        <f>INDEX(UECs!$G$2:$U$136,MATCH($B92,UECs!$B$2:$B$136,0),MATCH(L$1,UECs!$G$1:$U$1,0))*INDEX(Saturations!$G$2:$U$136,MATCH($B92,Saturations!$B$2:$B$136,0),MATCH(L$1,Saturations!$G$1:$U$1,0))*INDEX('Control Totals'!$E$2:$E$76,MATCH($C92&amp;"_"&amp;L$1,'Control Totals'!$B$2:$B$76,0))</f>
        <v>1381.6027689511088</v>
      </c>
      <c r="M92" s="68">
        <f>INDEX(UECs!$G$2:$U$136,MATCH($B92,UECs!$B$2:$B$136,0),MATCH(M$1,UECs!$G$1:$U$1,0))*INDEX(Saturations!$G$2:$U$136,MATCH($B92,Saturations!$B$2:$B$136,0),MATCH(M$1,Saturations!$G$1:$U$1,0))*INDEX('Control Totals'!$E$2:$E$76,MATCH($C92&amp;"_"&amp;M$1,'Control Totals'!$B$2:$B$76,0))</f>
        <v>4869.6186224891071</v>
      </c>
      <c r="N92" s="68">
        <f>INDEX(UECs!$G$2:$U$136,MATCH($B92,UECs!$B$2:$B$136,0),MATCH(N$1,UECs!$G$1:$U$1,0))*INDEX(Saturations!$G$2:$U$136,MATCH($B92,Saturations!$B$2:$B$136,0),MATCH(N$1,Saturations!$G$1:$U$1,0))*INDEX('Control Totals'!$E$2:$E$76,MATCH($C92&amp;"_"&amp;N$1,'Control Totals'!$B$2:$B$76,0))</f>
        <v>28999.46227609288</v>
      </c>
      <c r="O92" s="68">
        <f>INDEX(UECs!$G$2:$U$136,MATCH($B92,UECs!$B$2:$B$136,0),MATCH(O$1,UECs!$G$1:$U$1,0))*INDEX(Saturations!$G$2:$U$136,MATCH($B92,Saturations!$B$2:$B$136,0),MATCH(O$1,Saturations!$G$1:$U$1,0))*INDEX('Control Totals'!$E$2:$E$76,MATCH($C92&amp;"_"&amp;O$1,'Control Totals'!$B$2:$B$76,0))</f>
        <v>0</v>
      </c>
      <c r="P92" s="68">
        <f>INDEX(UECs!$G$2:$U$136,MATCH($B92,UECs!$B$2:$B$136,0),MATCH(P$1,UECs!$G$1:$U$1,0))*INDEX(Saturations!$G$2:$U$136,MATCH($B92,Saturations!$B$2:$B$136,0),MATCH(P$1,Saturations!$G$1:$U$1,0))*INDEX('Control Totals'!$E$2:$E$76,MATCH($C92&amp;"_"&amp;P$1,'Control Totals'!$B$2:$B$76,0))</f>
        <v>67402.591182875127</v>
      </c>
      <c r="Q92" s="68">
        <f>INDEX(UECs!$G$2:$U$136,MATCH($B92,UECs!$B$2:$B$136,0),MATCH(Q$1,UECs!$G$1:$U$1,0))*INDEX(Saturations!$G$2:$U$136,MATCH($B92,Saturations!$B$2:$B$136,0),MATCH(Q$1,Saturations!$G$1:$U$1,0))*INDEX('Control Totals'!$E$2:$E$76,MATCH($C92&amp;"_"&amp;Q$1,'Control Totals'!$B$2:$B$76,0))</f>
        <v>4834.4129480505817</v>
      </c>
      <c r="R92" s="68">
        <f>INDEX(UECs!$G$2:$U$136,MATCH($B92,UECs!$B$2:$B$136,0),MATCH(R$1,UECs!$G$1:$U$1,0))*INDEX(Saturations!$G$2:$U$136,MATCH($B92,Saturations!$B$2:$B$136,0),MATCH(R$1,Saturations!$G$1:$U$1,0))*INDEX('Control Totals'!$E$2:$E$76,MATCH($C92&amp;"_"&amp;R$1,'Control Totals'!$B$2:$B$76,0))</f>
        <v>194403.48434049019</v>
      </c>
      <c r="S92" s="68">
        <f>INDEX(UECs!$G$2:$U$136,MATCH($B92,UECs!$B$2:$B$136,0),MATCH(S$1,UECs!$G$1:$U$1,0))*INDEX(Saturations!$G$2:$U$136,MATCH($B92,Saturations!$B$2:$B$136,0),MATCH(S$1,Saturations!$G$1:$U$1,0))*INDEX('Control Totals'!$E$2:$E$76,MATCH($C92&amp;"_"&amp;S$1,'Control Totals'!$B$2:$B$76,0))</f>
        <v>23862.375400872766</v>
      </c>
      <c r="T92" s="68">
        <f>INDEX(UECs!$G$2:$U$136,MATCH($B92,UECs!$B$2:$B$136,0),MATCH(T$1,UECs!$G$1:$U$1,0))*INDEX(Saturations!$G$2:$U$136,MATCH($B92,Saturations!$B$2:$B$136,0),MATCH(T$1,Saturations!$G$1:$U$1,0))*INDEX('Control Totals'!$E$2:$E$76,MATCH($C92&amp;"_"&amp;T$1,'Control Totals'!$B$2:$B$76,0))</f>
        <v>0</v>
      </c>
      <c r="U92" s="68">
        <f>INDEX(UECs!$G$2:$U$136,MATCH($B92,UECs!$B$2:$B$136,0),MATCH(U$1,UECs!$G$1:$U$1,0))*INDEX(Saturations!$G$2:$U$136,MATCH($B92,Saturations!$B$2:$B$136,0),MATCH(U$1,Saturations!$G$1:$U$1,0))*INDEX('Control Totals'!$E$2:$E$76,MATCH($C92&amp;"_"&amp;U$1,'Control Totals'!$B$2:$B$76,0))</f>
        <v>8132.9428338820117</v>
      </c>
      <c r="V92" s="68">
        <f>INDEX(UECs!$G$2:$U$136,MATCH($B92,UECs!$B$2:$B$136,0),MATCH(V$1,UECs!$G$1:$U$1,0))*INDEX(Saturations!$G$2:$U$136,MATCH($B92,Saturations!$B$2:$B$136,0),MATCH(V$1,Saturations!$G$1:$U$1,0))*INDEX('Control Totals'!$E$2:$E$76,MATCH($C92&amp;"_"&amp;V$1,'Control Totals'!$B$2:$B$76,0))</f>
        <v>23317.673197833155</v>
      </c>
    </row>
    <row r="93" spans="1:22" ht="14.4" x14ac:dyDescent="0.3">
      <c r="A93" t="str">
        <f t="shared" si="2"/>
        <v>CAInterior LightingGeneral Service Lighting</v>
      </c>
      <c r="B93" s="64" t="str">
        <f t="shared" si="3"/>
        <v>CA_Interior Lighting_Electric_General Service Lighting</v>
      </c>
      <c r="C93" s="65" t="s">
        <v>31</v>
      </c>
      <c r="D93" s="65" t="s">
        <v>85</v>
      </c>
      <c r="E93" s="65" t="s">
        <v>118</v>
      </c>
      <c r="F93" s="65" t="s">
        <v>86</v>
      </c>
      <c r="G93" s="65" t="s">
        <v>1</v>
      </c>
      <c r="H93" s="68">
        <f>INDEX(UECs!$G$2:$U$136,MATCH($B93,UECs!$B$2:$B$136,0),MATCH(H$1,UECs!$G$1:$U$1,0))*INDEX(Saturations!$G$2:$U$136,MATCH($B93,Saturations!$B$2:$B$136,0),MATCH(H$1,Saturations!$G$1:$U$1,0))*INDEX('Control Totals'!$E$2:$E$76,MATCH($C93&amp;"_"&amp;H$1,'Control Totals'!$B$2:$B$76,0))</f>
        <v>59108.454937114904</v>
      </c>
      <c r="I93" s="68">
        <f>INDEX(UECs!$G$2:$U$136,MATCH($B93,UECs!$B$2:$B$136,0),MATCH(I$1,UECs!$G$1:$U$1,0))*INDEX(Saturations!$G$2:$U$136,MATCH($B93,Saturations!$B$2:$B$136,0),MATCH(I$1,Saturations!$G$1:$U$1,0))*INDEX('Control Totals'!$E$2:$E$76,MATCH($C93&amp;"_"&amp;I$1,'Control Totals'!$B$2:$B$76,0))</f>
        <v>1208.8772279401092</v>
      </c>
      <c r="J93" s="68">
        <f>INDEX(UECs!$G$2:$U$136,MATCH($B93,UECs!$B$2:$B$136,0),MATCH(J$1,UECs!$G$1:$U$1,0))*INDEX(Saturations!$G$2:$U$136,MATCH($B93,Saturations!$B$2:$B$136,0),MATCH(J$1,Saturations!$G$1:$U$1,0))*INDEX('Control Totals'!$E$2:$E$76,MATCH($C93&amp;"_"&amp;J$1,'Control Totals'!$B$2:$B$76,0))</f>
        <v>154243.99759814754</v>
      </c>
      <c r="K93" s="68">
        <f>INDEX(UECs!$G$2:$U$136,MATCH($B93,UECs!$B$2:$B$136,0),MATCH(K$1,UECs!$G$1:$U$1,0))*INDEX(Saturations!$G$2:$U$136,MATCH($B93,Saturations!$B$2:$B$136,0),MATCH(K$1,Saturations!$G$1:$U$1,0))*INDEX('Control Totals'!$E$2:$E$76,MATCH($C93&amp;"_"&amp;K$1,'Control Totals'!$B$2:$B$76,0))</f>
        <v>10.036228244440377</v>
      </c>
      <c r="L93" s="68">
        <f>INDEX(UECs!$G$2:$U$136,MATCH($B93,UECs!$B$2:$B$136,0),MATCH(L$1,UECs!$G$1:$U$1,0))*INDEX(Saturations!$G$2:$U$136,MATCH($B93,Saturations!$B$2:$B$136,0),MATCH(L$1,Saturations!$G$1:$U$1,0))*INDEX('Control Totals'!$E$2:$E$76,MATCH($C93&amp;"_"&amp;L$1,'Control Totals'!$B$2:$B$76,0))</f>
        <v>164.02117847733302</v>
      </c>
      <c r="M93" s="68">
        <f>INDEX(UECs!$G$2:$U$136,MATCH($B93,UECs!$B$2:$B$136,0),MATCH(M$1,UECs!$G$1:$U$1,0))*INDEX(Saturations!$G$2:$U$136,MATCH($B93,Saturations!$B$2:$B$136,0),MATCH(M$1,Saturations!$G$1:$U$1,0))*INDEX('Control Totals'!$E$2:$E$76,MATCH($C93&amp;"_"&amp;M$1,'Control Totals'!$B$2:$B$76,0))</f>
        <v>578.11159846053761</v>
      </c>
      <c r="N93" s="68">
        <f>INDEX(UECs!$G$2:$U$136,MATCH($B93,UECs!$B$2:$B$136,0),MATCH(N$1,UECs!$G$1:$U$1,0))*INDEX(Saturations!$G$2:$U$136,MATCH($B93,Saturations!$B$2:$B$136,0),MATCH(N$1,Saturations!$G$1:$U$1,0))*INDEX('Control Totals'!$E$2:$E$76,MATCH($C93&amp;"_"&amp;N$1,'Control Totals'!$B$2:$B$76,0))</f>
        <v>3278.8185160760072</v>
      </c>
      <c r="O93" s="68">
        <f>INDEX(UECs!$G$2:$U$136,MATCH($B93,UECs!$B$2:$B$136,0),MATCH(O$1,UECs!$G$1:$U$1,0))*INDEX(Saturations!$G$2:$U$136,MATCH($B93,Saturations!$B$2:$B$136,0),MATCH(O$1,Saturations!$G$1:$U$1,0))*INDEX('Control Totals'!$E$2:$E$76,MATCH($C93&amp;"_"&amp;O$1,'Control Totals'!$B$2:$B$76,0))</f>
        <v>3308.0215722781886</v>
      </c>
      <c r="P93" s="68">
        <f>INDEX(UECs!$G$2:$U$136,MATCH($B93,UECs!$B$2:$B$136,0),MATCH(P$1,UECs!$G$1:$U$1,0))*INDEX(Saturations!$G$2:$U$136,MATCH($B93,Saturations!$B$2:$B$136,0),MATCH(P$1,Saturations!$G$1:$U$1,0))*INDEX('Control Totals'!$E$2:$E$76,MATCH($C93&amp;"_"&amp;P$1,'Control Totals'!$B$2:$B$76,0))</f>
        <v>6096.6886047154121</v>
      </c>
      <c r="Q93" s="68">
        <f>INDEX(UECs!$G$2:$U$136,MATCH($B93,UECs!$B$2:$B$136,0),MATCH(Q$1,UECs!$G$1:$U$1,0))*INDEX(Saturations!$G$2:$U$136,MATCH($B93,Saturations!$B$2:$B$136,0),MATCH(Q$1,Saturations!$G$1:$U$1,0))*INDEX('Control Totals'!$E$2:$E$76,MATCH($C93&amp;"_"&amp;Q$1,'Control Totals'!$B$2:$B$76,0))</f>
        <v>485.42079690168936</v>
      </c>
      <c r="R93" s="68">
        <f>INDEX(UECs!$G$2:$U$136,MATCH($B93,UECs!$B$2:$B$136,0),MATCH(R$1,UECs!$G$1:$U$1,0))*INDEX(Saturations!$G$2:$U$136,MATCH($B93,Saturations!$B$2:$B$136,0),MATCH(R$1,Saturations!$G$1:$U$1,0))*INDEX('Control Totals'!$E$2:$E$76,MATCH($C93&amp;"_"&amp;R$1,'Control Totals'!$B$2:$B$76,0))</f>
        <v>7693.0671435163504</v>
      </c>
      <c r="S93" s="68">
        <f>INDEX(UECs!$G$2:$U$136,MATCH($B93,UECs!$B$2:$B$136,0),MATCH(S$1,UECs!$G$1:$U$1,0))*INDEX(Saturations!$G$2:$U$136,MATCH($B93,Saturations!$B$2:$B$136,0),MATCH(S$1,Saturations!$G$1:$U$1,0))*INDEX('Control Totals'!$E$2:$E$76,MATCH($C93&amp;"_"&amp;S$1,'Control Totals'!$B$2:$B$76,0))</f>
        <v>2444.0658738436418</v>
      </c>
      <c r="T93" s="68">
        <f>INDEX(UECs!$G$2:$U$136,MATCH($B93,UECs!$B$2:$B$136,0),MATCH(T$1,UECs!$G$1:$U$1,0))*INDEX(Saturations!$G$2:$U$136,MATCH($B93,Saturations!$B$2:$B$136,0),MATCH(T$1,Saturations!$G$1:$U$1,0))*INDEX('Control Totals'!$E$2:$E$76,MATCH($C93&amp;"_"&amp;T$1,'Control Totals'!$B$2:$B$76,0))</f>
        <v>55728.701531397826</v>
      </c>
      <c r="U93" s="68">
        <f>INDEX(UECs!$G$2:$U$136,MATCH($B93,UECs!$B$2:$B$136,0),MATCH(U$1,UECs!$G$1:$U$1,0))*INDEX(Saturations!$G$2:$U$136,MATCH($B93,Saturations!$B$2:$B$136,0),MATCH(U$1,Saturations!$G$1:$U$1,0))*INDEX('Control Totals'!$E$2:$E$76,MATCH($C93&amp;"_"&amp;U$1,'Control Totals'!$B$2:$B$76,0))</f>
        <v>1067.0013268885687</v>
      </c>
      <c r="V93" s="68">
        <f>INDEX(UECs!$G$2:$U$136,MATCH($B93,UECs!$B$2:$B$136,0),MATCH(V$1,UECs!$G$1:$U$1,0))*INDEX(Saturations!$G$2:$U$136,MATCH($B93,Saturations!$B$2:$B$136,0),MATCH(V$1,Saturations!$G$1:$U$1,0))*INDEX('Control Totals'!$E$2:$E$76,MATCH($C93&amp;"_"&amp;V$1,'Control Totals'!$B$2:$B$76,0))</f>
        <v>2388.275616440857</v>
      </c>
    </row>
    <row r="94" spans="1:22" ht="14.4" x14ac:dyDescent="0.3">
      <c r="A94" t="str">
        <f t="shared" si="2"/>
        <v>CAInterior LightingHigh-Bay Lighting</v>
      </c>
      <c r="B94" s="64" t="str">
        <f t="shared" si="3"/>
        <v>CA_Interior Lighting_Electric_High-Bay Lighting</v>
      </c>
      <c r="C94" s="65" t="s">
        <v>31</v>
      </c>
      <c r="D94" s="65" t="s">
        <v>85</v>
      </c>
      <c r="E94" s="65" t="s">
        <v>118</v>
      </c>
      <c r="F94" s="65" t="s">
        <v>87</v>
      </c>
      <c r="G94" s="65" t="s">
        <v>1</v>
      </c>
      <c r="H94" s="68">
        <f>INDEX(UECs!$G$2:$U$136,MATCH($B94,UECs!$B$2:$B$136,0),MATCH(H$1,UECs!$G$1:$U$1,0))*INDEX(Saturations!$G$2:$U$136,MATCH($B94,Saturations!$B$2:$B$136,0),MATCH(H$1,Saturations!$G$1:$U$1,0))*INDEX('Control Totals'!$E$2:$E$76,MATCH($C94&amp;"_"&amp;H$1,'Control Totals'!$B$2:$B$76,0))</f>
        <v>358839.34244199138</v>
      </c>
      <c r="I94" s="68">
        <f>INDEX(UECs!$G$2:$U$136,MATCH($B94,UECs!$B$2:$B$136,0),MATCH(I$1,UECs!$G$1:$U$1,0))*INDEX(Saturations!$G$2:$U$136,MATCH($B94,Saturations!$B$2:$B$136,0),MATCH(I$1,Saturations!$G$1:$U$1,0))*INDEX('Control Totals'!$E$2:$E$76,MATCH($C94&amp;"_"&amp;I$1,'Control Totals'!$B$2:$B$76,0))</f>
        <v>7338.9282468749243</v>
      </c>
      <c r="J94" s="68">
        <f>INDEX(UECs!$G$2:$U$136,MATCH($B94,UECs!$B$2:$B$136,0),MATCH(J$1,UECs!$G$1:$U$1,0))*INDEX(Saturations!$G$2:$U$136,MATCH($B94,Saturations!$B$2:$B$136,0),MATCH(J$1,Saturations!$G$1:$U$1,0))*INDEX('Control Totals'!$E$2:$E$76,MATCH($C94&amp;"_"&amp;J$1,'Control Totals'!$B$2:$B$76,0))</f>
        <v>936394.20506979246</v>
      </c>
      <c r="K94" s="68">
        <f>INDEX(UECs!$G$2:$U$136,MATCH($B94,UECs!$B$2:$B$136,0),MATCH(K$1,UECs!$G$1:$U$1,0))*INDEX(Saturations!$G$2:$U$136,MATCH($B94,Saturations!$B$2:$B$136,0),MATCH(K$1,Saturations!$G$1:$U$1,0))*INDEX('Control Totals'!$E$2:$E$76,MATCH($C94&amp;"_"&amp;K$1,'Control Totals'!$B$2:$B$76,0))</f>
        <v>60.928568470690443</v>
      </c>
      <c r="L94" s="68">
        <f>INDEX(UECs!$G$2:$U$136,MATCH($B94,UECs!$B$2:$B$136,0),MATCH(L$1,UECs!$G$1:$U$1,0))*INDEX(Saturations!$G$2:$U$136,MATCH($B94,Saturations!$B$2:$B$136,0),MATCH(L$1,Saturations!$G$1:$U$1,0))*INDEX('Control Totals'!$E$2:$E$76,MATCH($C94&amp;"_"&amp;L$1,'Control Totals'!$B$2:$B$76,0))</f>
        <v>995.75013243003104</v>
      </c>
      <c r="M94" s="68">
        <f>INDEX(UECs!$G$2:$U$136,MATCH($B94,UECs!$B$2:$B$136,0),MATCH(M$1,UECs!$G$1:$U$1,0))*INDEX(Saturations!$G$2:$U$136,MATCH($B94,Saturations!$B$2:$B$136,0),MATCH(M$1,Saturations!$G$1:$U$1,0))*INDEX('Control Totals'!$E$2:$E$76,MATCH($C94&amp;"_"&amp;M$1,'Control Totals'!$B$2:$B$76,0))</f>
        <v>3509.6364144583326</v>
      </c>
      <c r="N94" s="68">
        <f>INDEX(UECs!$G$2:$U$136,MATCH($B94,UECs!$B$2:$B$136,0),MATCH(N$1,UECs!$G$1:$U$1,0))*INDEX(Saturations!$G$2:$U$136,MATCH($B94,Saturations!$B$2:$B$136,0),MATCH(N$1,Saturations!$G$1:$U$1,0))*INDEX('Control Totals'!$E$2:$E$76,MATCH($C94&amp;"_"&amp;N$1,'Control Totals'!$B$2:$B$76,0))</f>
        <v>19905.25858859083</v>
      </c>
      <c r="O94" s="68">
        <f>INDEX(UECs!$G$2:$U$136,MATCH($B94,UECs!$B$2:$B$136,0),MATCH(O$1,UECs!$G$1:$U$1,0))*INDEX(Saturations!$G$2:$U$136,MATCH($B94,Saturations!$B$2:$B$136,0),MATCH(O$1,Saturations!$G$1:$U$1,0))*INDEX('Control Totals'!$E$2:$E$76,MATCH($C94&amp;"_"&amp;O$1,'Control Totals'!$B$2:$B$76,0))</f>
        <v>20082.546347102467</v>
      </c>
      <c r="P94" s="68">
        <f>INDEX(UECs!$G$2:$U$136,MATCH($B94,UECs!$B$2:$B$136,0),MATCH(P$1,UECs!$G$1:$U$1,0))*INDEX(Saturations!$G$2:$U$136,MATCH($B94,Saturations!$B$2:$B$136,0),MATCH(P$1,Saturations!$G$1:$U$1,0))*INDEX('Control Totals'!$E$2:$E$76,MATCH($C94&amp;"_"&amp;P$1,'Control Totals'!$B$2:$B$76,0))</f>
        <v>37012.162343224401</v>
      </c>
      <c r="Q94" s="68">
        <f>INDEX(UECs!$G$2:$U$136,MATCH($B94,UECs!$B$2:$B$136,0),MATCH(Q$1,UECs!$G$1:$U$1,0))*INDEX(Saturations!$G$2:$U$136,MATCH($B94,Saturations!$B$2:$B$136,0),MATCH(Q$1,Saturations!$G$1:$U$1,0))*INDEX('Control Totals'!$E$2:$E$76,MATCH($C94&amp;"_"&amp;Q$1,'Control Totals'!$B$2:$B$76,0))</f>
        <v>2946.9232405615608</v>
      </c>
      <c r="R94" s="68">
        <f>INDEX(UECs!$G$2:$U$136,MATCH($B94,UECs!$B$2:$B$136,0),MATCH(R$1,UECs!$G$1:$U$1,0))*INDEX(Saturations!$G$2:$U$136,MATCH($B94,Saturations!$B$2:$B$136,0),MATCH(R$1,Saturations!$G$1:$U$1,0))*INDEX('Control Totals'!$E$2:$E$76,MATCH($C94&amp;"_"&amp;R$1,'Control Totals'!$B$2:$B$76,0))</f>
        <v>46703.558028685635</v>
      </c>
      <c r="S94" s="68">
        <f>INDEX(UECs!$G$2:$U$136,MATCH($B94,UECs!$B$2:$B$136,0),MATCH(S$1,UECs!$G$1:$U$1,0))*INDEX(Saturations!$G$2:$U$136,MATCH($B94,Saturations!$B$2:$B$136,0),MATCH(S$1,Saturations!$G$1:$U$1,0))*INDEX('Control Totals'!$E$2:$E$76,MATCH($C94&amp;"_"&amp;S$1,'Control Totals'!$B$2:$B$76,0))</f>
        <v>14837.589512160766</v>
      </c>
      <c r="T94" s="68">
        <f>INDEX(UECs!$G$2:$U$136,MATCH($B94,UECs!$B$2:$B$136,0),MATCH(T$1,UECs!$G$1:$U$1,0))*INDEX(Saturations!$G$2:$U$136,MATCH($B94,Saturations!$B$2:$B$136,0),MATCH(T$1,Saturations!$G$1:$U$1,0))*INDEX('Control Totals'!$E$2:$E$76,MATCH($C94&amp;"_"&amp;T$1,'Control Totals'!$B$2:$B$76,0))</f>
        <v>338321.32194874936</v>
      </c>
      <c r="U94" s="68">
        <f>INDEX(UECs!$G$2:$U$136,MATCH($B94,UECs!$B$2:$B$136,0),MATCH(U$1,UECs!$G$1:$U$1,0))*INDEX(Saturations!$G$2:$U$136,MATCH($B94,Saturations!$B$2:$B$136,0),MATCH(U$1,Saturations!$G$1:$U$1,0))*INDEX('Control Totals'!$E$2:$E$76,MATCH($C94&amp;"_"&amp;U$1,'Control Totals'!$B$2:$B$76,0))</f>
        <v>6477.6190636817018</v>
      </c>
      <c r="V94" s="68">
        <f>INDEX(UECs!$G$2:$U$136,MATCH($B94,UECs!$B$2:$B$136,0),MATCH(V$1,UECs!$G$1:$U$1,0))*INDEX(Saturations!$G$2:$U$136,MATCH($B94,Saturations!$B$2:$B$136,0),MATCH(V$1,Saturations!$G$1:$U$1,0))*INDEX('Control Totals'!$E$2:$E$76,MATCH($C94&amp;"_"&amp;V$1,'Control Totals'!$B$2:$B$76,0))</f>
        <v>14498.894492939176</v>
      </c>
    </row>
    <row r="95" spans="1:22" ht="14.4" x14ac:dyDescent="0.3">
      <c r="A95" t="str">
        <f t="shared" si="2"/>
        <v>CAInterior LightingLinear Lighting</v>
      </c>
      <c r="B95" s="64" t="str">
        <f t="shared" si="3"/>
        <v>CA_Interior Lighting_Electric_Linear Lighting</v>
      </c>
      <c r="C95" s="65" t="s">
        <v>31</v>
      </c>
      <c r="D95" s="65" t="s">
        <v>85</v>
      </c>
      <c r="E95" s="65" t="s">
        <v>118</v>
      </c>
      <c r="F95" s="65" t="s">
        <v>88</v>
      </c>
      <c r="G95" s="65" t="s">
        <v>1</v>
      </c>
      <c r="H95" s="68">
        <f>INDEX(UECs!$G$2:$U$136,MATCH($B95,UECs!$B$2:$B$136,0),MATCH(H$1,UECs!$G$1:$U$1,0))*INDEX(Saturations!$G$2:$U$136,MATCH($B95,Saturations!$B$2:$B$136,0),MATCH(H$1,Saturations!$G$1:$U$1,0))*INDEX('Control Totals'!$E$2:$E$76,MATCH($C95&amp;"_"&amp;H$1,'Control Totals'!$B$2:$B$76,0))</f>
        <v>193818.74520031383</v>
      </c>
      <c r="I95" s="68">
        <f>INDEX(UECs!$G$2:$U$136,MATCH($B95,UECs!$B$2:$B$136,0),MATCH(I$1,UECs!$G$1:$U$1,0))*INDEX(Saturations!$G$2:$U$136,MATCH($B95,Saturations!$B$2:$B$136,0),MATCH(I$1,Saturations!$G$1:$U$1,0))*INDEX('Control Totals'!$E$2:$E$76,MATCH($C95&amp;"_"&amp;I$1,'Control Totals'!$B$2:$B$76,0))</f>
        <v>3963.9518182273455</v>
      </c>
      <c r="J95" s="68">
        <f>INDEX(UECs!$G$2:$U$136,MATCH($B95,UECs!$B$2:$B$136,0),MATCH(J$1,UECs!$G$1:$U$1,0))*INDEX(Saturations!$G$2:$U$136,MATCH($B95,Saturations!$B$2:$B$136,0),MATCH(J$1,Saturations!$G$1:$U$1,0))*INDEX('Control Totals'!$E$2:$E$76,MATCH($C95&amp;"_"&amp;J$1,'Control Totals'!$B$2:$B$76,0))</f>
        <v>505771.60409553366</v>
      </c>
      <c r="K95" s="68">
        <f>INDEX(UECs!$G$2:$U$136,MATCH($B95,UECs!$B$2:$B$136,0),MATCH(K$1,UECs!$G$1:$U$1,0))*INDEX(Saturations!$G$2:$U$136,MATCH($B95,Saturations!$B$2:$B$136,0),MATCH(K$1,Saturations!$G$1:$U$1,0))*INDEX('Control Totals'!$E$2:$E$76,MATCH($C95&amp;"_"&amp;K$1,'Control Totals'!$B$2:$B$76,0))</f>
        <v>32.90915262378077</v>
      </c>
      <c r="L95" s="68">
        <f>INDEX(UECs!$G$2:$U$136,MATCH($B95,UECs!$B$2:$B$136,0),MATCH(L$1,UECs!$G$1:$U$1,0))*INDEX(Saturations!$G$2:$U$136,MATCH($B95,Saturations!$B$2:$B$136,0),MATCH(L$1,Saturations!$G$1:$U$1,0))*INDEX('Control Totals'!$E$2:$E$76,MATCH($C95&amp;"_"&amp;L$1,'Control Totals'!$B$2:$B$76,0))</f>
        <v>537.8313311111749</v>
      </c>
      <c r="M95" s="68">
        <f>INDEX(UECs!$G$2:$U$136,MATCH($B95,UECs!$B$2:$B$136,0),MATCH(M$1,UECs!$G$1:$U$1,0))*INDEX(Saturations!$G$2:$U$136,MATCH($B95,Saturations!$B$2:$B$136,0),MATCH(M$1,Saturations!$G$1:$U$1,0))*INDEX('Control Totals'!$E$2:$E$76,MATCH($C95&amp;"_"&amp;M$1,'Control Totals'!$B$2:$B$76,0))</f>
        <v>1895.6486803550715</v>
      </c>
      <c r="N95" s="68">
        <f>INDEX(UECs!$G$2:$U$136,MATCH($B95,UECs!$B$2:$B$136,0),MATCH(N$1,UECs!$G$1:$U$1,0))*INDEX(Saturations!$G$2:$U$136,MATCH($B95,Saturations!$B$2:$B$136,0),MATCH(N$1,Saturations!$G$1:$U$1,0))*INDEX('Control Totals'!$E$2:$E$76,MATCH($C95&amp;"_"&amp;N$1,'Control Totals'!$B$2:$B$76,0))</f>
        <v>10751.363594286251</v>
      </c>
      <c r="O95" s="68">
        <f>INDEX(UECs!$G$2:$U$136,MATCH($B95,UECs!$B$2:$B$136,0),MATCH(O$1,UECs!$G$1:$U$1,0))*INDEX(Saturations!$G$2:$U$136,MATCH($B95,Saturations!$B$2:$B$136,0),MATCH(O$1,Saturations!$G$1:$U$1,0))*INDEX('Control Totals'!$E$2:$E$76,MATCH($C95&amp;"_"&amp;O$1,'Control Totals'!$B$2:$B$76,0))</f>
        <v>10847.121463700076</v>
      </c>
      <c r="P95" s="68">
        <f>INDEX(UECs!$G$2:$U$136,MATCH($B95,UECs!$B$2:$B$136,0),MATCH(P$1,UECs!$G$1:$U$1,0))*INDEX(Saturations!$G$2:$U$136,MATCH($B95,Saturations!$B$2:$B$136,0),MATCH(P$1,Saturations!$G$1:$U$1,0))*INDEX('Control Totals'!$E$2:$E$76,MATCH($C95&amp;"_"&amp;P$1,'Control Totals'!$B$2:$B$76,0))</f>
        <v>19991.26075110821</v>
      </c>
      <c r="Q95" s="68">
        <f>INDEX(UECs!$G$2:$U$136,MATCH($B95,UECs!$B$2:$B$136,0),MATCH(Q$1,UECs!$G$1:$U$1,0))*INDEX(Saturations!$G$2:$U$136,MATCH($B95,Saturations!$B$2:$B$136,0),MATCH(Q$1,Saturations!$G$1:$U$1,0))*INDEX('Control Totals'!$E$2:$E$76,MATCH($C95&amp;"_"&amp;Q$1,'Control Totals'!$B$2:$B$76,0))</f>
        <v>1591.7122152781153</v>
      </c>
      <c r="R95" s="68">
        <f>INDEX(UECs!$G$2:$U$136,MATCH($B95,UECs!$B$2:$B$136,0),MATCH(R$1,UECs!$G$1:$U$1,0))*INDEX(Saturations!$G$2:$U$136,MATCH($B95,Saturations!$B$2:$B$136,0),MATCH(R$1,Saturations!$G$1:$U$1,0))*INDEX('Control Totals'!$E$2:$E$76,MATCH($C95&amp;"_"&amp;R$1,'Control Totals'!$B$2:$B$76,0))</f>
        <v>25225.843275457486</v>
      </c>
      <c r="S95" s="68">
        <f>INDEX(UECs!$G$2:$U$136,MATCH($B95,UECs!$B$2:$B$136,0),MATCH(S$1,UECs!$G$1:$U$1,0))*INDEX(Saturations!$G$2:$U$136,MATCH($B95,Saturations!$B$2:$B$136,0),MATCH(S$1,Saturations!$G$1:$U$1,0))*INDEX('Control Totals'!$E$2:$E$76,MATCH($C95&amp;"_"&amp;S$1,'Control Totals'!$B$2:$B$76,0))</f>
        <v>8014.1797202998387</v>
      </c>
      <c r="T95" s="68">
        <f>INDEX(UECs!$G$2:$U$136,MATCH($B95,UECs!$B$2:$B$136,0),MATCH(T$1,UECs!$G$1:$U$1,0))*INDEX(Saturations!$G$2:$U$136,MATCH($B95,Saturations!$B$2:$B$136,0),MATCH(T$1,Saturations!$G$1:$U$1,0))*INDEX('Control Totals'!$E$2:$E$76,MATCH($C95&amp;"_"&amp;T$1,'Control Totals'!$B$2:$B$76,0))</f>
        <v>182736.41248024048</v>
      </c>
      <c r="U95" s="68">
        <f>INDEX(UECs!$G$2:$U$136,MATCH($B95,UECs!$B$2:$B$136,0),MATCH(U$1,UECs!$G$1:$U$1,0))*INDEX(Saturations!$G$2:$U$136,MATCH($B95,Saturations!$B$2:$B$136,0),MATCH(U$1,Saturations!$G$1:$U$1,0))*INDEX('Control Totals'!$E$2:$E$76,MATCH($C95&amp;"_"&amp;U$1,'Control Totals'!$B$2:$B$76,0))</f>
        <v>3498.7356466114807</v>
      </c>
      <c r="V95" s="68">
        <f>INDEX(UECs!$G$2:$U$136,MATCH($B95,UECs!$B$2:$B$136,0),MATCH(V$1,UECs!$G$1:$U$1,0))*INDEX(Saturations!$G$2:$U$136,MATCH($B95,Saturations!$B$2:$B$136,0),MATCH(V$1,Saturations!$G$1:$U$1,0))*INDEX('Control Totals'!$E$2:$E$76,MATCH($C95&amp;"_"&amp;V$1,'Control Totals'!$B$2:$B$76,0))</f>
        <v>7831.2414639080189</v>
      </c>
    </row>
    <row r="96" spans="1:22" ht="14.4" x14ac:dyDescent="0.3">
      <c r="A96" t="str">
        <f t="shared" si="2"/>
        <v>CAExterior LightingGeneral Service Lighting</v>
      </c>
      <c r="B96" s="64" t="str">
        <f t="shared" si="3"/>
        <v>CA_Exterior Lighting_Electric_General Service Lighting</v>
      </c>
      <c r="C96" s="65" t="s">
        <v>31</v>
      </c>
      <c r="D96" s="65" t="s">
        <v>89</v>
      </c>
      <c r="E96" s="65" t="s">
        <v>118</v>
      </c>
      <c r="F96" s="65" t="s">
        <v>86</v>
      </c>
      <c r="G96" s="65" t="s">
        <v>1</v>
      </c>
      <c r="H96" s="68">
        <f>INDEX(UECs!$G$2:$U$136,MATCH($B96,UECs!$B$2:$B$136,0),MATCH(H$1,UECs!$G$1:$U$1,0))*INDEX(Saturations!$G$2:$U$136,MATCH($B96,Saturations!$B$2:$B$136,0),MATCH(H$1,Saturations!$G$1:$U$1,0))*INDEX('Control Totals'!$E$2:$E$76,MATCH($C96&amp;"_"&amp;H$1,'Control Totals'!$B$2:$B$76,0))</f>
        <v>62717.686305975672</v>
      </c>
      <c r="I96" s="68">
        <f>INDEX(UECs!$G$2:$U$136,MATCH($B96,UECs!$B$2:$B$136,0),MATCH(I$1,UECs!$G$1:$U$1,0))*INDEX(Saturations!$G$2:$U$136,MATCH($B96,Saturations!$B$2:$B$136,0),MATCH(I$1,Saturations!$G$1:$U$1,0))*INDEX('Control Totals'!$E$2:$E$76,MATCH($C96&amp;"_"&amp;I$1,'Control Totals'!$B$2:$B$76,0))</f>
        <v>1282.6926849136469</v>
      </c>
      <c r="J96" s="68">
        <f>INDEX(UECs!$G$2:$U$136,MATCH($B96,UECs!$B$2:$B$136,0),MATCH(J$1,UECs!$G$1:$U$1,0))*INDEX(Saturations!$G$2:$U$136,MATCH($B96,Saturations!$B$2:$B$136,0),MATCH(J$1,Saturations!$G$1:$U$1,0))*INDEX('Control Totals'!$E$2:$E$76,MATCH($C96&amp;"_"&amp;J$1,'Control Totals'!$B$2:$B$76,0))</f>
        <v>163662.31643564702</v>
      </c>
      <c r="K96" s="68">
        <f>INDEX(UECs!$G$2:$U$136,MATCH($B96,UECs!$B$2:$B$136,0),MATCH(K$1,UECs!$G$1:$U$1,0))*INDEX(Saturations!$G$2:$U$136,MATCH($B96,Saturations!$B$2:$B$136,0),MATCH(K$1,Saturations!$G$1:$U$1,0))*INDEX('Control Totals'!$E$2:$E$76,MATCH($C96&amp;"_"&amp;K$1,'Control Totals'!$B$2:$B$76,0))</f>
        <v>10.649052075538957</v>
      </c>
      <c r="L96" s="68">
        <f>INDEX(UECs!$G$2:$U$136,MATCH($B96,UECs!$B$2:$B$136,0),MATCH(L$1,UECs!$G$1:$U$1,0))*INDEX(Saturations!$G$2:$U$136,MATCH($B96,Saturations!$B$2:$B$136,0),MATCH(L$1,Saturations!$G$1:$U$1,0))*INDEX('Control Totals'!$E$2:$E$76,MATCH($C96&amp;"_"&amp;L$1,'Control Totals'!$B$2:$B$76,0))</f>
        <v>174.03650341092697</v>
      </c>
      <c r="M96" s="68">
        <f>INDEX(UECs!$G$2:$U$136,MATCH($B96,UECs!$B$2:$B$136,0),MATCH(M$1,UECs!$G$1:$U$1,0))*INDEX(Saturations!$G$2:$U$136,MATCH($B96,Saturations!$B$2:$B$136,0),MATCH(M$1,Saturations!$G$1:$U$1,0))*INDEX('Control Totals'!$E$2:$E$76,MATCH($C96&amp;"_"&amp;M$1,'Control Totals'!$B$2:$B$76,0))</f>
        <v>613.4117685983947</v>
      </c>
      <c r="N96" s="68">
        <f>INDEX(UECs!$G$2:$U$136,MATCH($B96,UECs!$B$2:$B$136,0),MATCH(N$1,UECs!$G$1:$U$1,0))*INDEX(Saturations!$G$2:$U$136,MATCH($B96,Saturations!$B$2:$B$136,0),MATCH(N$1,Saturations!$G$1:$U$1,0))*INDEX('Control Totals'!$E$2:$E$76,MATCH($C96&amp;"_"&amp;N$1,'Control Totals'!$B$2:$B$76,0))</f>
        <v>3479.0270083063174</v>
      </c>
      <c r="O96" s="68">
        <f>INDEX(UECs!$G$2:$U$136,MATCH($B96,UECs!$B$2:$B$136,0),MATCH(O$1,UECs!$G$1:$U$1,0))*INDEX(Saturations!$G$2:$U$136,MATCH($B96,Saturations!$B$2:$B$136,0),MATCH(O$1,Saturations!$G$1:$U$1,0))*INDEX('Control Totals'!$E$2:$E$76,MATCH($C96&amp;"_"&amp;O$1,'Control Totals'!$B$2:$B$76,0))</f>
        <v>3510.0132372648113</v>
      </c>
      <c r="P96" s="68">
        <f>INDEX(UECs!$G$2:$U$136,MATCH($B96,UECs!$B$2:$B$136,0),MATCH(P$1,UECs!$G$1:$U$1,0))*INDEX(Saturations!$G$2:$U$136,MATCH($B96,Saturations!$B$2:$B$136,0),MATCH(P$1,Saturations!$G$1:$U$1,0))*INDEX('Control Totals'!$E$2:$E$76,MATCH($C96&amp;"_"&amp;P$1,'Control Totals'!$B$2:$B$76,0))</f>
        <v>6468.959539249654</v>
      </c>
      <c r="Q96" s="68">
        <f>INDEX(UECs!$G$2:$U$136,MATCH($B96,UECs!$B$2:$B$136,0),MATCH(Q$1,UECs!$G$1:$U$1,0))*INDEX(Saturations!$G$2:$U$136,MATCH($B96,Saturations!$B$2:$B$136,0),MATCH(Q$1,Saturations!$G$1:$U$1,0))*INDEX('Control Totals'!$E$2:$E$76,MATCH($C96&amp;"_"&amp;Q$1,'Control Totals'!$B$2:$B$76,0))</f>
        <v>515.06115832103137</v>
      </c>
      <c r="R96" s="68">
        <f>INDEX(UECs!$G$2:$U$136,MATCH($B96,UECs!$B$2:$B$136,0),MATCH(R$1,UECs!$G$1:$U$1,0))*INDEX(Saturations!$G$2:$U$136,MATCH($B96,Saturations!$B$2:$B$136,0),MATCH(R$1,Saturations!$G$1:$U$1,0))*INDEX('Control Totals'!$E$2:$E$76,MATCH($C96&amp;"_"&amp;R$1,'Control Totals'!$B$2:$B$76,0))</f>
        <v>8162.814818137037</v>
      </c>
      <c r="S96" s="68">
        <f>INDEX(UECs!$G$2:$U$136,MATCH($B96,UECs!$B$2:$B$136,0),MATCH(S$1,UECs!$G$1:$U$1,0))*INDEX(Saturations!$G$2:$U$136,MATCH($B96,Saturations!$B$2:$B$136,0),MATCH(S$1,Saturations!$G$1:$U$1,0))*INDEX('Control Totals'!$E$2:$E$76,MATCH($C96&amp;"_"&amp;S$1,'Control Totals'!$B$2:$B$76,0))</f>
        <v>2593.3033937352275</v>
      </c>
      <c r="T96" s="68">
        <f>INDEX(UECs!$G$2:$U$136,MATCH($B96,UECs!$B$2:$B$136,0),MATCH(T$1,UECs!$G$1:$U$1,0))*INDEX(Saturations!$G$2:$U$136,MATCH($B96,Saturations!$B$2:$B$136,0),MATCH(T$1,Saturations!$G$1:$U$1,0))*INDEX('Control Totals'!$E$2:$E$76,MATCH($C96&amp;"_"&amp;T$1,'Control Totals'!$B$2:$B$76,0))</f>
        <v>59131.561205652375</v>
      </c>
      <c r="U96" s="68">
        <f>INDEX(UECs!$G$2:$U$136,MATCH($B96,UECs!$B$2:$B$136,0),MATCH(U$1,UECs!$G$1:$U$1,0))*INDEX(Saturations!$G$2:$U$136,MATCH($B96,Saturations!$B$2:$B$136,0),MATCH(U$1,Saturations!$G$1:$U$1,0))*INDEX('Control Totals'!$E$2:$E$76,MATCH($C96&amp;"_"&amp;U$1,'Control Totals'!$B$2:$B$76,0))</f>
        <v>1132.1536754606875</v>
      </c>
      <c r="V96" s="68">
        <f>INDEX(UECs!$G$2:$U$136,MATCH($B96,UECs!$B$2:$B$136,0),MATCH(V$1,UECs!$G$1:$U$1,0))*INDEX(Saturations!$G$2:$U$136,MATCH($B96,Saturations!$B$2:$B$136,0),MATCH(V$1,Saturations!$G$1:$U$1,0))*INDEX('Control Totals'!$E$2:$E$76,MATCH($C96&amp;"_"&amp;V$1,'Control Totals'!$B$2:$B$76,0))</f>
        <v>2534.1065179847092</v>
      </c>
    </row>
    <row r="97" spans="1:22" ht="14.4" x14ac:dyDescent="0.3">
      <c r="A97" t="str">
        <f t="shared" si="2"/>
        <v>CAExterior LightingArea Lighting</v>
      </c>
      <c r="B97" s="64" t="str">
        <f t="shared" si="3"/>
        <v>CA_Exterior Lighting_Electric_Area Lighting</v>
      </c>
      <c r="C97" s="65" t="s">
        <v>31</v>
      </c>
      <c r="D97" s="65" t="s">
        <v>89</v>
      </c>
      <c r="E97" s="65" t="s">
        <v>118</v>
      </c>
      <c r="F97" s="65" t="s">
        <v>90</v>
      </c>
      <c r="G97" s="65" t="s">
        <v>1</v>
      </c>
      <c r="H97" s="68">
        <f>INDEX(UECs!$G$2:$U$136,MATCH($B97,UECs!$B$2:$B$136,0),MATCH(H$1,UECs!$G$1:$U$1,0))*INDEX(Saturations!$G$2:$U$136,MATCH($B97,Saturations!$B$2:$B$136,0),MATCH(H$1,Saturations!$G$1:$U$1,0))*INDEX('Control Totals'!$E$2:$E$76,MATCH($C97&amp;"_"&amp;H$1,'Control Totals'!$B$2:$B$76,0))</f>
        <v>146666.73939390696</v>
      </c>
      <c r="I97" s="68">
        <f>INDEX(UECs!$G$2:$U$136,MATCH($B97,UECs!$B$2:$B$136,0),MATCH(I$1,UECs!$G$1:$U$1,0))*INDEX(Saturations!$G$2:$U$136,MATCH($B97,Saturations!$B$2:$B$136,0),MATCH(I$1,Saturations!$G$1:$U$1,0))*INDEX('Control Totals'!$E$2:$E$76,MATCH($C97&amp;"_"&amp;I$1,'Control Totals'!$B$2:$B$76,0))</f>
        <v>2999.6060891483498</v>
      </c>
      <c r="J97" s="68">
        <f>INDEX(UECs!$G$2:$U$136,MATCH($B97,UECs!$B$2:$B$136,0),MATCH(J$1,UECs!$G$1:$U$1,0))*INDEX(Saturations!$G$2:$U$136,MATCH($B97,Saturations!$B$2:$B$136,0),MATCH(J$1,Saturations!$G$1:$U$1,0))*INDEX('Control Totals'!$E$2:$E$76,MATCH($C97&amp;"_"&amp;J$1,'Control Totals'!$B$2:$B$76,0))</f>
        <v>382728.05849636585</v>
      </c>
      <c r="K97" s="68">
        <f>INDEX(UECs!$G$2:$U$136,MATCH($B97,UECs!$B$2:$B$136,0),MATCH(K$1,UECs!$G$1:$U$1,0))*INDEX(Saturations!$G$2:$U$136,MATCH($B97,Saturations!$B$2:$B$136,0),MATCH(K$1,Saturations!$G$1:$U$1,0))*INDEX('Control Totals'!$E$2:$E$76,MATCH($C97&amp;"_"&amp;K$1,'Control Totals'!$B$2:$B$76,0))</f>
        <v>24.903051077737285</v>
      </c>
      <c r="L97" s="68">
        <f>INDEX(UECs!$G$2:$U$136,MATCH($B97,UECs!$B$2:$B$136,0),MATCH(L$1,UECs!$G$1:$U$1,0))*INDEX(Saturations!$G$2:$U$136,MATCH($B97,Saturations!$B$2:$B$136,0),MATCH(L$1,Saturations!$G$1:$U$1,0))*INDEX('Control Totals'!$E$2:$E$76,MATCH($C97&amp;"_"&amp;L$1,'Control Totals'!$B$2:$B$76,0))</f>
        <v>406.98833127020498</v>
      </c>
      <c r="M97" s="68">
        <f>INDEX(UECs!$G$2:$U$136,MATCH($B97,UECs!$B$2:$B$136,0),MATCH(M$1,UECs!$G$1:$U$1,0))*INDEX(Saturations!$G$2:$U$136,MATCH($B97,Saturations!$B$2:$B$136,0),MATCH(M$1,Saturations!$G$1:$U$1,0))*INDEX('Control Totals'!$E$2:$E$76,MATCH($C97&amp;"_"&amp;M$1,'Control Totals'!$B$2:$B$76,0))</f>
        <v>1434.4774066961133</v>
      </c>
      <c r="N97" s="68">
        <f>INDEX(UECs!$G$2:$U$136,MATCH($B97,UECs!$B$2:$B$136,0),MATCH(N$1,UECs!$G$1:$U$1,0))*INDEX(Saturations!$G$2:$U$136,MATCH($B97,Saturations!$B$2:$B$136,0),MATCH(N$1,Saturations!$G$1:$U$1,0))*INDEX('Control Totals'!$E$2:$E$76,MATCH($C97&amp;"_"&amp;N$1,'Control Totals'!$B$2:$B$76,0))</f>
        <v>8135.7839809694924</v>
      </c>
      <c r="O97" s="68">
        <f>INDEX(UECs!$G$2:$U$136,MATCH($B97,UECs!$B$2:$B$136,0),MATCH(O$1,UECs!$G$1:$U$1,0))*INDEX(Saturations!$G$2:$U$136,MATCH($B97,Saturations!$B$2:$B$136,0),MATCH(O$1,Saturations!$G$1:$U$1,0))*INDEX('Control Totals'!$E$2:$E$76,MATCH($C97&amp;"_"&amp;O$1,'Control Totals'!$B$2:$B$76,0))</f>
        <v>8208.2459838769919</v>
      </c>
      <c r="P97" s="68">
        <f>INDEX(UECs!$G$2:$U$136,MATCH($B97,UECs!$B$2:$B$136,0),MATCH(P$1,UECs!$G$1:$U$1,0))*INDEX(Saturations!$G$2:$U$136,MATCH($B97,Saturations!$B$2:$B$136,0),MATCH(P$1,Saturations!$G$1:$U$1,0))*INDEX('Control Totals'!$E$2:$E$76,MATCH($C97&amp;"_"&amp;P$1,'Control Totals'!$B$2:$B$76,0))</f>
        <v>15127.809375239322</v>
      </c>
      <c r="Q97" s="68">
        <f>INDEX(UECs!$G$2:$U$136,MATCH($B97,UECs!$B$2:$B$136,0),MATCH(Q$1,UECs!$G$1:$U$1,0))*INDEX(Saturations!$G$2:$U$136,MATCH($B97,Saturations!$B$2:$B$136,0),MATCH(Q$1,Saturations!$G$1:$U$1,0))*INDEX('Control Totals'!$E$2:$E$76,MATCH($C97&amp;"_"&amp;Q$1,'Control Totals'!$B$2:$B$76,0))</f>
        <v>1204.4822621621001</v>
      </c>
      <c r="R97" s="68">
        <f>INDEX(UECs!$G$2:$U$136,MATCH($B97,UECs!$B$2:$B$136,0),MATCH(R$1,UECs!$G$1:$U$1,0))*INDEX(Saturations!$G$2:$U$136,MATCH($B97,Saturations!$B$2:$B$136,0),MATCH(R$1,Saturations!$G$1:$U$1,0))*INDEX('Control Totals'!$E$2:$E$76,MATCH($C97&amp;"_"&amp;R$1,'Control Totals'!$B$2:$B$76,0))</f>
        <v>19088.928564929502</v>
      </c>
      <c r="S97" s="68">
        <f>INDEX(UECs!$G$2:$U$136,MATCH($B97,UECs!$B$2:$B$136,0),MATCH(S$1,UECs!$G$1:$U$1,0))*INDEX(Saturations!$G$2:$U$136,MATCH($B97,Saturations!$B$2:$B$136,0),MATCH(S$1,Saturations!$G$1:$U$1,0))*INDEX('Control Totals'!$E$2:$E$76,MATCH($C97&amp;"_"&amp;S$1,'Control Totals'!$B$2:$B$76,0))</f>
        <v>6064.4991137381867</v>
      </c>
      <c r="T97" s="68">
        <f>INDEX(UECs!$G$2:$U$136,MATCH($B97,UECs!$B$2:$B$136,0),MATCH(T$1,UECs!$G$1:$U$1,0))*INDEX(Saturations!$G$2:$U$136,MATCH($B97,Saturations!$B$2:$B$136,0),MATCH(T$1,Saturations!$G$1:$U$1,0))*INDEX('Control Totals'!$E$2:$E$76,MATCH($C97&amp;"_"&amp;T$1,'Control Totals'!$B$2:$B$76,0))</f>
        <v>138280.50408291223</v>
      </c>
      <c r="U97" s="68">
        <f>INDEX(UECs!$G$2:$U$136,MATCH($B97,UECs!$B$2:$B$136,0),MATCH(U$1,UECs!$G$1:$U$1,0))*INDEX(Saturations!$G$2:$U$136,MATCH($B97,Saturations!$B$2:$B$136,0),MATCH(U$1,Saturations!$G$1:$U$1,0))*INDEX('Control Totals'!$E$2:$E$76,MATCH($C97&amp;"_"&amp;U$1,'Control Totals'!$B$2:$B$76,0))</f>
        <v>2647.5671832432631</v>
      </c>
      <c r="V97" s="68">
        <f>INDEX(UECs!$G$2:$U$136,MATCH($B97,UECs!$B$2:$B$136,0),MATCH(V$1,UECs!$G$1:$U$1,0))*INDEX(Saturations!$G$2:$U$136,MATCH($B97,Saturations!$B$2:$B$136,0),MATCH(V$1,Saturations!$G$1:$U$1,0))*INDEX('Control Totals'!$E$2:$E$76,MATCH($C97&amp;"_"&amp;V$1,'Control Totals'!$B$2:$B$76,0))</f>
        <v>5926.0658701029315</v>
      </c>
    </row>
    <row r="98" spans="1:22" ht="14.4" x14ac:dyDescent="0.3">
      <c r="A98" t="str">
        <f t="shared" si="2"/>
        <v>CAExterior LightingLinear Lighting</v>
      </c>
      <c r="B98" s="64" t="str">
        <f t="shared" si="3"/>
        <v>CA_Exterior Lighting_Electric_Linear Lighting</v>
      </c>
      <c r="C98" s="65" t="s">
        <v>31</v>
      </c>
      <c r="D98" s="65" t="s">
        <v>89</v>
      </c>
      <c r="E98" s="65" t="s">
        <v>118</v>
      </c>
      <c r="F98" s="65" t="s">
        <v>88</v>
      </c>
      <c r="G98" s="65" t="s">
        <v>1</v>
      </c>
      <c r="H98" s="68">
        <f>INDEX(UECs!$G$2:$U$136,MATCH($B98,UECs!$B$2:$B$136,0),MATCH(H$1,UECs!$G$1:$U$1,0))*INDEX(Saturations!$G$2:$U$136,MATCH($B98,Saturations!$B$2:$B$136,0),MATCH(H$1,Saturations!$G$1:$U$1,0))*INDEX('Control Totals'!$E$2:$E$76,MATCH($C98&amp;"_"&amp;H$1,'Control Totals'!$B$2:$B$76,0))</f>
        <v>153919.07816470132</v>
      </c>
      <c r="I98" s="68">
        <f>INDEX(UECs!$G$2:$U$136,MATCH($B98,UECs!$B$2:$B$136,0),MATCH(I$1,UECs!$G$1:$U$1,0))*INDEX(Saturations!$G$2:$U$136,MATCH($B98,Saturations!$B$2:$B$136,0),MATCH(I$1,Saturations!$G$1:$U$1,0))*INDEX('Control Totals'!$E$2:$E$76,MATCH($C98&amp;"_"&amp;I$1,'Control Totals'!$B$2:$B$76,0))</f>
        <v>3147.9298306274291</v>
      </c>
      <c r="J98" s="68">
        <f>INDEX(UECs!$G$2:$U$136,MATCH($B98,UECs!$B$2:$B$136,0),MATCH(J$1,UECs!$G$1:$U$1,0))*INDEX(Saturations!$G$2:$U$136,MATCH($B98,Saturations!$B$2:$B$136,0),MATCH(J$1,Saturations!$G$1:$U$1,0))*INDEX('Control Totals'!$E$2:$E$76,MATCH($C98&amp;"_"&amp;J$1,'Control Totals'!$B$2:$B$76,0))</f>
        <v>401653.09595730883</v>
      </c>
      <c r="K98" s="68">
        <f>INDEX(UECs!$G$2:$U$136,MATCH($B98,UECs!$B$2:$B$136,0),MATCH(K$1,UECs!$G$1:$U$1,0))*INDEX(Saturations!$G$2:$U$136,MATCH($B98,Saturations!$B$2:$B$136,0),MATCH(K$1,Saturations!$G$1:$U$1,0))*INDEX('Control Totals'!$E$2:$E$76,MATCH($C98&amp;"_"&amp;K$1,'Control Totals'!$B$2:$B$76,0))</f>
        <v>26.134450668322639</v>
      </c>
      <c r="L98" s="68">
        <f>INDEX(UECs!$G$2:$U$136,MATCH($B98,UECs!$B$2:$B$136,0),MATCH(L$1,UECs!$G$1:$U$1,0))*INDEX(Saturations!$G$2:$U$136,MATCH($B98,Saturations!$B$2:$B$136,0),MATCH(L$1,Saturations!$G$1:$U$1,0))*INDEX('Control Totals'!$E$2:$E$76,MATCH($C98&amp;"_"&amp;L$1,'Control Totals'!$B$2:$B$76,0))</f>
        <v>427.11298438739573</v>
      </c>
      <c r="M98" s="68">
        <f>INDEX(UECs!$G$2:$U$136,MATCH($B98,UECs!$B$2:$B$136,0),MATCH(M$1,UECs!$G$1:$U$1,0))*INDEX(Saturations!$G$2:$U$136,MATCH($B98,Saturations!$B$2:$B$136,0),MATCH(M$1,Saturations!$G$1:$U$1,0))*INDEX('Control Totals'!$E$2:$E$76,MATCH($C98&amp;"_"&amp;M$1,'Control Totals'!$B$2:$B$76,0))</f>
        <v>1505.4090722898391</v>
      </c>
      <c r="N98" s="68">
        <f>INDEX(UECs!$G$2:$U$136,MATCH($B98,UECs!$B$2:$B$136,0),MATCH(N$1,UECs!$G$1:$U$1,0))*INDEX(Saturations!$G$2:$U$136,MATCH($B98,Saturations!$B$2:$B$136,0),MATCH(N$1,Saturations!$G$1:$U$1,0))*INDEX('Control Totals'!$E$2:$E$76,MATCH($C98&amp;"_"&amp;N$1,'Control Totals'!$B$2:$B$76,0))</f>
        <v>8538.0801105474839</v>
      </c>
      <c r="O98" s="68">
        <f>INDEX(UECs!$G$2:$U$136,MATCH($B98,UECs!$B$2:$B$136,0),MATCH(O$1,UECs!$G$1:$U$1,0))*INDEX(Saturations!$G$2:$U$136,MATCH($B98,Saturations!$B$2:$B$136,0),MATCH(O$1,Saturations!$G$1:$U$1,0))*INDEX('Control Totals'!$E$2:$E$76,MATCH($C98&amp;"_"&amp;O$1,'Control Totals'!$B$2:$B$76,0))</f>
        <v>8614.1251957220793</v>
      </c>
      <c r="P98" s="68">
        <f>INDEX(UECs!$G$2:$U$136,MATCH($B98,UECs!$B$2:$B$136,0),MATCH(P$1,UECs!$G$1:$U$1,0))*INDEX(Saturations!$G$2:$U$136,MATCH($B98,Saturations!$B$2:$B$136,0),MATCH(P$1,Saturations!$G$1:$U$1,0))*INDEX('Control Totals'!$E$2:$E$76,MATCH($C98&amp;"_"&amp;P$1,'Control Totals'!$B$2:$B$76,0))</f>
        <v>15875.845357375512</v>
      </c>
      <c r="Q98" s="68">
        <f>INDEX(UECs!$G$2:$U$136,MATCH($B98,UECs!$B$2:$B$136,0),MATCH(Q$1,UECs!$G$1:$U$1,0))*INDEX(Saturations!$G$2:$U$136,MATCH($B98,Saturations!$B$2:$B$136,0),MATCH(Q$1,Saturations!$G$1:$U$1,0))*INDEX('Control Totals'!$E$2:$E$76,MATCH($C98&amp;"_"&amp;Q$1,'Control Totals'!$B$2:$B$76,0))</f>
        <v>1264.0411876874816</v>
      </c>
      <c r="R98" s="68">
        <f>INDEX(UECs!$G$2:$U$136,MATCH($B98,UECs!$B$2:$B$136,0),MATCH(R$1,UECs!$G$1:$U$1,0))*INDEX(Saturations!$G$2:$U$136,MATCH($B98,Saturations!$B$2:$B$136,0),MATCH(R$1,Saturations!$G$1:$U$1,0))*INDEX('Control Totals'!$E$2:$E$76,MATCH($C98&amp;"_"&amp;R$1,'Control Totals'!$B$2:$B$76,0))</f>
        <v>20032.832938180421</v>
      </c>
      <c r="S98" s="68">
        <f>INDEX(UECs!$G$2:$U$136,MATCH($B98,UECs!$B$2:$B$136,0),MATCH(S$1,UECs!$G$1:$U$1,0))*INDEX(Saturations!$G$2:$U$136,MATCH($B98,Saturations!$B$2:$B$136,0),MATCH(S$1,Saturations!$G$1:$U$1,0))*INDEX('Control Totals'!$E$2:$E$76,MATCH($C98&amp;"_"&amp;S$1,'Control Totals'!$B$2:$B$76,0))</f>
        <v>6364.3748880941457</v>
      </c>
      <c r="T98" s="68">
        <f>INDEX(UECs!$G$2:$U$136,MATCH($B98,UECs!$B$2:$B$136,0),MATCH(T$1,UECs!$G$1:$U$1,0))*INDEX(Saturations!$G$2:$U$136,MATCH($B98,Saturations!$B$2:$B$136,0),MATCH(T$1,Saturations!$G$1:$U$1,0))*INDEX('Control Totals'!$E$2:$E$76,MATCH($C98&amp;"_"&amp;T$1,'Control Totals'!$B$2:$B$76,0))</f>
        <v>145118.1624719222</v>
      </c>
      <c r="U98" s="68">
        <f>INDEX(UECs!$G$2:$U$136,MATCH($B98,UECs!$B$2:$B$136,0),MATCH(U$1,UECs!$G$1:$U$1,0))*INDEX(Saturations!$G$2:$U$136,MATCH($B98,Saturations!$B$2:$B$136,0),MATCH(U$1,Saturations!$G$1:$U$1,0))*INDEX('Control Totals'!$E$2:$E$76,MATCH($C98&amp;"_"&amp;U$1,'Control Totals'!$B$2:$B$76,0))</f>
        <v>2778.4833964942381</v>
      </c>
      <c r="V98" s="68">
        <f>INDEX(UECs!$G$2:$U$136,MATCH($B98,UECs!$B$2:$B$136,0),MATCH(V$1,UECs!$G$1:$U$1,0))*INDEX(Saturations!$G$2:$U$136,MATCH($B98,Saturations!$B$2:$B$136,0),MATCH(V$1,Saturations!$G$1:$U$1,0))*INDEX('Control Totals'!$E$2:$E$76,MATCH($C98&amp;"_"&amp;V$1,'Control Totals'!$B$2:$B$76,0))</f>
        <v>6219.0964334442342</v>
      </c>
    </row>
    <row r="99" spans="1:22" ht="14.4" x14ac:dyDescent="0.3">
      <c r="A99" t="str">
        <f t="shared" si="2"/>
        <v>CAMotorsPumps</v>
      </c>
      <c r="B99" s="64" t="str">
        <f t="shared" si="3"/>
        <v>CA_Motors_Electric_Pumps</v>
      </c>
      <c r="C99" s="65" t="s">
        <v>31</v>
      </c>
      <c r="D99" s="65" t="s">
        <v>93</v>
      </c>
      <c r="E99" s="65" t="s">
        <v>118</v>
      </c>
      <c r="F99" s="65" t="s">
        <v>94</v>
      </c>
      <c r="G99" s="65" t="s">
        <v>2</v>
      </c>
      <c r="H99" s="68">
        <f>INDEX(UECs!$G$2:$U$136,MATCH($B99,UECs!$B$2:$B$136,0),MATCH(H$1,UECs!$G$1:$U$1,0))*INDEX(Saturations!$G$2:$U$136,MATCH($B99,Saturations!$B$2:$B$136,0),MATCH(H$1,Saturations!$G$1:$U$1,0))*INDEX('Control Totals'!$E$2:$E$76,MATCH($C99&amp;"_"&amp;H$1,'Control Totals'!$B$2:$B$76,0))</f>
        <v>146800.56548262152</v>
      </c>
      <c r="I99" s="68">
        <f>INDEX(UECs!$G$2:$U$136,MATCH($B99,UECs!$B$2:$B$136,0),MATCH(I$1,UECs!$G$1:$U$1,0))*INDEX(Saturations!$G$2:$U$136,MATCH($B99,Saturations!$B$2:$B$136,0),MATCH(I$1,Saturations!$G$1:$U$1,0))*INDEX('Control Totals'!$E$2:$E$76,MATCH($C99&amp;"_"&amp;I$1,'Control Totals'!$B$2:$B$76,0))</f>
        <v>89573.931928346152</v>
      </c>
      <c r="J99" s="68">
        <f>INDEX(UECs!$G$2:$U$136,MATCH($B99,UECs!$B$2:$B$136,0),MATCH(J$1,UECs!$G$1:$U$1,0))*INDEX(Saturations!$G$2:$U$136,MATCH($B99,Saturations!$B$2:$B$136,0),MATCH(J$1,Saturations!$G$1:$U$1,0))*INDEX('Control Totals'!$E$2:$E$76,MATCH($C99&amp;"_"&amp;J$1,'Control Totals'!$B$2:$B$76,0))</f>
        <v>2742764.9378088354</v>
      </c>
      <c r="K99" s="68">
        <f>INDEX(UECs!$G$2:$U$136,MATCH($B99,UECs!$B$2:$B$136,0),MATCH(K$1,UECs!$G$1:$U$1,0))*INDEX(Saturations!$G$2:$U$136,MATCH($B99,Saturations!$B$2:$B$136,0),MATCH(K$1,Saturations!$G$1:$U$1,0))*INDEX('Control Totals'!$E$2:$E$76,MATCH($C99&amp;"_"&amp;K$1,'Control Totals'!$B$2:$B$76,0))</f>
        <v>1767.3177340576542</v>
      </c>
      <c r="L99" s="68">
        <f>INDEX(UECs!$G$2:$U$136,MATCH($B99,UECs!$B$2:$B$136,0),MATCH(L$1,UECs!$G$1:$U$1,0))*INDEX(Saturations!$G$2:$U$136,MATCH($B99,Saturations!$B$2:$B$136,0),MATCH(L$1,Saturations!$G$1:$U$1,0))*INDEX('Control Totals'!$E$2:$E$76,MATCH($C99&amp;"_"&amp;L$1,'Control Totals'!$B$2:$B$76,0))</f>
        <v>38782.279942247951</v>
      </c>
      <c r="M99" s="68">
        <f>INDEX(UECs!$G$2:$U$136,MATCH($B99,UECs!$B$2:$B$136,0),MATCH(M$1,UECs!$G$1:$U$1,0))*INDEX(Saturations!$G$2:$U$136,MATCH($B99,Saturations!$B$2:$B$136,0),MATCH(M$1,Saturations!$G$1:$U$1,0))*INDEX('Control Totals'!$E$2:$E$76,MATCH($C99&amp;"_"&amp;M$1,'Control Totals'!$B$2:$B$76,0))</f>
        <v>0</v>
      </c>
      <c r="N99" s="68">
        <f>INDEX(UECs!$G$2:$U$136,MATCH($B99,UECs!$B$2:$B$136,0),MATCH(N$1,UECs!$G$1:$U$1,0))*INDEX(Saturations!$G$2:$U$136,MATCH($B99,Saturations!$B$2:$B$136,0),MATCH(N$1,Saturations!$G$1:$U$1,0))*INDEX('Control Totals'!$E$2:$E$76,MATCH($C99&amp;"_"&amp;N$1,'Control Totals'!$B$2:$B$76,0))</f>
        <v>21635.332719510552</v>
      </c>
      <c r="O99" s="68">
        <f>INDEX(UECs!$G$2:$U$136,MATCH($B99,UECs!$B$2:$B$136,0),MATCH(O$1,UECs!$G$1:$U$1,0))*INDEX(Saturations!$G$2:$U$136,MATCH($B99,Saturations!$B$2:$B$136,0),MATCH(O$1,Saturations!$G$1:$U$1,0))*INDEX('Control Totals'!$E$2:$E$76,MATCH($C99&amp;"_"&amp;O$1,'Control Totals'!$B$2:$B$76,0))</f>
        <v>480216.64943951264</v>
      </c>
      <c r="P99" s="68">
        <f>INDEX(UECs!$G$2:$U$136,MATCH($B99,UECs!$B$2:$B$136,0),MATCH(P$1,UECs!$G$1:$U$1,0))*INDEX(Saturations!$G$2:$U$136,MATCH($B99,Saturations!$B$2:$B$136,0),MATCH(P$1,Saturations!$G$1:$U$1,0))*INDEX('Control Totals'!$E$2:$E$76,MATCH($C99&amp;"_"&amp;P$1,'Control Totals'!$B$2:$B$76,0))</f>
        <v>1785165.8859836967</v>
      </c>
      <c r="Q99" s="68">
        <f>INDEX(UECs!$G$2:$U$136,MATCH($B99,UECs!$B$2:$B$136,0),MATCH(Q$1,UECs!$G$1:$U$1,0))*INDEX(Saturations!$G$2:$U$136,MATCH($B99,Saturations!$B$2:$B$136,0),MATCH(Q$1,Saturations!$G$1:$U$1,0))*INDEX('Control Totals'!$E$2:$E$76,MATCH($C99&amp;"_"&amp;Q$1,'Control Totals'!$B$2:$B$76,0))</f>
        <v>34181.659915469005</v>
      </c>
      <c r="R99" s="68">
        <f>INDEX(UECs!$G$2:$U$136,MATCH($B99,UECs!$B$2:$B$136,0),MATCH(R$1,UECs!$G$1:$U$1,0))*INDEX(Saturations!$G$2:$U$136,MATCH($B99,Saturations!$B$2:$B$136,0),MATCH(R$1,Saturations!$G$1:$U$1,0))*INDEX('Control Totals'!$E$2:$E$76,MATCH($C99&amp;"_"&amp;R$1,'Control Totals'!$B$2:$B$76,0))</f>
        <v>169209.39302520858</v>
      </c>
      <c r="S99" s="68">
        <f>INDEX(UECs!$G$2:$U$136,MATCH($B99,UECs!$B$2:$B$136,0),MATCH(S$1,UECs!$G$1:$U$1,0))*INDEX(Saturations!$G$2:$U$136,MATCH($B99,Saturations!$B$2:$B$136,0),MATCH(S$1,Saturations!$G$1:$U$1,0))*INDEX('Control Totals'!$E$2:$E$76,MATCH($C99&amp;"_"&amp;S$1,'Control Totals'!$B$2:$B$76,0))</f>
        <v>36652.738638065275</v>
      </c>
      <c r="T99" s="68">
        <f>INDEX(UECs!$G$2:$U$136,MATCH($B99,UECs!$B$2:$B$136,0),MATCH(T$1,UECs!$G$1:$U$1,0))*INDEX(Saturations!$G$2:$U$136,MATCH($B99,Saturations!$B$2:$B$136,0),MATCH(T$1,Saturations!$G$1:$U$1,0))*INDEX('Control Totals'!$E$2:$E$76,MATCH($C99&amp;"_"&amp;T$1,'Control Totals'!$B$2:$B$76,0))</f>
        <v>1340885.6999341054</v>
      </c>
      <c r="U99" s="68">
        <f>INDEX(UECs!$G$2:$U$136,MATCH($B99,UECs!$B$2:$B$136,0),MATCH(U$1,UECs!$G$1:$U$1,0))*INDEX(Saturations!$G$2:$U$136,MATCH($B99,Saturations!$B$2:$B$136,0),MATCH(U$1,Saturations!$G$1:$U$1,0))*INDEX('Control Totals'!$E$2:$E$76,MATCH($C99&amp;"_"&amp;U$1,'Control Totals'!$B$2:$B$76,0))</f>
        <v>20662.099100102969</v>
      </c>
      <c r="V99" s="68">
        <f>INDEX(UECs!$G$2:$U$136,MATCH($B99,UECs!$B$2:$B$136,0),MATCH(V$1,UECs!$G$1:$U$1,0))*INDEX(Saturations!$G$2:$U$136,MATCH($B99,Saturations!$B$2:$B$136,0),MATCH(V$1,Saturations!$G$1:$U$1,0))*INDEX('Control Totals'!$E$2:$E$76,MATCH($C99&amp;"_"&amp;V$1,'Control Totals'!$B$2:$B$76,0))</f>
        <v>35816.073086199933</v>
      </c>
    </row>
    <row r="100" spans="1:22" ht="14.4" x14ac:dyDescent="0.3">
      <c r="A100" t="str">
        <f t="shared" si="2"/>
        <v>CAMotorsFans &amp; Blowers</v>
      </c>
      <c r="B100" s="64" t="str">
        <f t="shared" si="3"/>
        <v>CA_Motors_Electric_Fans &amp; Blowers</v>
      </c>
      <c r="C100" s="65" t="s">
        <v>31</v>
      </c>
      <c r="D100" s="65" t="s">
        <v>93</v>
      </c>
      <c r="E100" s="65" t="s">
        <v>118</v>
      </c>
      <c r="F100" s="65" t="s">
        <v>95</v>
      </c>
      <c r="G100" s="65" t="s">
        <v>2</v>
      </c>
      <c r="H100" s="68">
        <f>INDEX(UECs!$G$2:$U$136,MATCH($B100,UECs!$B$2:$B$136,0),MATCH(H$1,UECs!$G$1:$U$1,0))*INDEX(Saturations!$G$2:$U$136,MATCH($B100,Saturations!$B$2:$B$136,0),MATCH(H$1,Saturations!$G$1:$U$1,0))*INDEX('Control Totals'!$E$2:$E$76,MATCH($C100&amp;"_"&amp;H$1,'Control Totals'!$B$2:$B$76,0))</f>
        <v>9437.1792095970995</v>
      </c>
      <c r="I100" s="68">
        <f>INDEX(UECs!$G$2:$U$136,MATCH($B100,UECs!$B$2:$B$136,0),MATCH(I$1,UECs!$G$1:$U$1,0))*INDEX(Saturations!$G$2:$U$136,MATCH($B100,Saturations!$B$2:$B$136,0),MATCH(I$1,Saturations!$G$1:$U$1,0))*INDEX('Control Totals'!$E$2:$E$76,MATCH($C100&amp;"_"&amp;I$1,'Control Totals'!$B$2:$B$76,0))</f>
        <v>62701.752349842303</v>
      </c>
      <c r="J100" s="68">
        <f>INDEX(UECs!$G$2:$U$136,MATCH($B100,UECs!$B$2:$B$136,0),MATCH(J$1,UECs!$G$1:$U$1,0))*INDEX(Saturations!$G$2:$U$136,MATCH($B100,Saturations!$B$2:$B$136,0),MATCH(J$1,Saturations!$G$1:$U$1,0))*INDEX('Control Totals'!$E$2:$E$76,MATCH($C100&amp;"_"&amp;J$1,'Control Totals'!$B$2:$B$76,0))</f>
        <v>1272226.6388263977</v>
      </c>
      <c r="K100" s="68">
        <f>INDEX(UECs!$G$2:$U$136,MATCH($B100,UECs!$B$2:$B$136,0),MATCH(K$1,UECs!$G$1:$U$1,0))*INDEX(Saturations!$G$2:$U$136,MATCH($B100,Saturations!$B$2:$B$136,0),MATCH(K$1,Saturations!$G$1:$U$1,0))*INDEX('Control Totals'!$E$2:$E$76,MATCH($C100&amp;"_"&amp;K$1,'Control Totals'!$B$2:$B$76,0))</f>
        <v>493.15664640675737</v>
      </c>
      <c r="L100" s="68">
        <f>INDEX(UECs!$G$2:$U$136,MATCH($B100,UECs!$B$2:$B$136,0),MATCH(L$1,UECs!$G$1:$U$1,0))*INDEX(Saturations!$G$2:$U$136,MATCH($B100,Saturations!$B$2:$B$136,0),MATCH(L$1,Saturations!$G$1:$U$1,0))*INDEX('Control Totals'!$E$2:$E$76,MATCH($C100&amp;"_"&amp;L$1,'Control Totals'!$B$2:$B$76,0))</f>
        <v>7215.3078962321779</v>
      </c>
      <c r="M100" s="68">
        <f>INDEX(UECs!$G$2:$U$136,MATCH($B100,UECs!$B$2:$B$136,0),MATCH(M$1,UECs!$G$1:$U$1,0))*INDEX(Saturations!$G$2:$U$136,MATCH($B100,Saturations!$B$2:$B$136,0),MATCH(M$1,Saturations!$G$1:$U$1,0))*INDEX('Control Totals'!$E$2:$E$76,MATCH($C100&amp;"_"&amp;M$1,'Control Totals'!$B$2:$B$76,0))</f>
        <v>0</v>
      </c>
      <c r="N100" s="68">
        <f>INDEX(UECs!$G$2:$U$136,MATCH($B100,UECs!$B$2:$B$136,0),MATCH(N$1,UECs!$G$1:$U$1,0))*INDEX(Saturations!$G$2:$U$136,MATCH($B100,Saturations!$B$2:$B$136,0),MATCH(N$1,Saturations!$G$1:$U$1,0))*INDEX('Control Totals'!$E$2:$E$76,MATCH($C100&amp;"_"&amp;N$1,'Control Totals'!$B$2:$B$76,0))</f>
        <v>16226.499539632914</v>
      </c>
      <c r="O100" s="68">
        <f>INDEX(UECs!$G$2:$U$136,MATCH($B100,UECs!$B$2:$B$136,0),MATCH(O$1,UECs!$G$1:$U$1,0))*INDEX(Saturations!$G$2:$U$136,MATCH($B100,Saturations!$B$2:$B$136,0),MATCH(O$1,Saturations!$G$1:$U$1,0))*INDEX('Control Totals'!$E$2:$E$76,MATCH($C100&amp;"_"&amp;O$1,'Control Totals'!$B$2:$B$76,0))</f>
        <v>327420.44279966771</v>
      </c>
      <c r="P100" s="68">
        <f>INDEX(UECs!$G$2:$U$136,MATCH($B100,UECs!$B$2:$B$136,0),MATCH(P$1,UECs!$G$1:$U$1,0))*INDEX(Saturations!$G$2:$U$136,MATCH($B100,Saturations!$B$2:$B$136,0),MATCH(P$1,Saturations!$G$1:$U$1,0))*INDEX('Control Totals'!$E$2:$E$76,MATCH($C100&amp;"_"&amp;P$1,'Control Totals'!$B$2:$B$76,0))</f>
        <v>0</v>
      </c>
      <c r="Q100" s="68">
        <f>INDEX(UECs!$G$2:$U$136,MATCH($B100,UECs!$B$2:$B$136,0),MATCH(Q$1,UECs!$G$1:$U$1,0))*INDEX(Saturations!$G$2:$U$136,MATCH($B100,Saturations!$B$2:$B$136,0),MATCH(Q$1,Saturations!$G$1:$U$1,0))*INDEX('Control Totals'!$E$2:$E$76,MATCH($C100&amp;"_"&amp;Q$1,'Control Totals'!$B$2:$B$76,0))</f>
        <v>15619.434001108351</v>
      </c>
      <c r="R100" s="68">
        <f>INDEX(UECs!$G$2:$U$136,MATCH($B100,UECs!$B$2:$B$136,0),MATCH(R$1,UECs!$G$1:$U$1,0))*INDEX(Saturations!$G$2:$U$136,MATCH($B100,Saturations!$B$2:$B$136,0),MATCH(R$1,Saturations!$G$1:$U$1,0))*INDEX('Control Totals'!$E$2:$E$76,MATCH($C100&amp;"_"&amp;R$1,'Control Totals'!$B$2:$B$76,0))</f>
        <v>126907.04476890646</v>
      </c>
      <c r="S100" s="68">
        <f>INDEX(UECs!$G$2:$U$136,MATCH($B100,UECs!$B$2:$B$136,0),MATCH(S$1,UECs!$G$1:$U$1,0))*INDEX(Saturations!$G$2:$U$136,MATCH($B100,Saturations!$B$2:$B$136,0),MATCH(S$1,Saturations!$G$1:$U$1,0))*INDEX('Control Totals'!$E$2:$E$76,MATCH($C100&amp;"_"&amp;S$1,'Control Totals'!$B$2:$B$76,0))</f>
        <v>25656.917046645693</v>
      </c>
      <c r="T100" s="68">
        <f>INDEX(UECs!$G$2:$U$136,MATCH($B100,UECs!$B$2:$B$136,0),MATCH(T$1,UECs!$G$1:$U$1,0))*INDEX(Saturations!$G$2:$U$136,MATCH($B100,Saturations!$B$2:$B$136,0),MATCH(T$1,Saturations!$G$1:$U$1,0))*INDEX('Control Totals'!$E$2:$E$76,MATCH($C100&amp;"_"&amp;T$1,'Control Totals'!$B$2:$B$76,0))</f>
        <v>1306082.6677627664</v>
      </c>
      <c r="U100" s="68">
        <f>INDEX(UECs!$G$2:$U$136,MATCH($B100,UECs!$B$2:$B$136,0),MATCH(U$1,UECs!$G$1:$U$1,0))*INDEX(Saturations!$G$2:$U$136,MATCH($B100,Saturations!$B$2:$B$136,0),MATCH(U$1,Saturations!$G$1:$U$1,0))*INDEX('Control Totals'!$E$2:$E$76,MATCH($C100&amp;"_"&amp;U$1,'Control Totals'!$B$2:$B$76,0))</f>
        <v>10940.38759321806</v>
      </c>
      <c r="V100" s="68">
        <f>INDEX(UECs!$G$2:$U$136,MATCH($B100,UECs!$B$2:$B$136,0),MATCH(V$1,UECs!$G$1:$U$1,0))*INDEX(Saturations!$G$2:$U$136,MATCH($B100,Saturations!$B$2:$B$136,0),MATCH(V$1,Saturations!$G$1:$U$1,0))*INDEX('Control Totals'!$E$2:$E$76,MATCH($C100&amp;"_"&amp;V$1,'Control Totals'!$B$2:$B$76,0))</f>
        <v>25071.251160339958</v>
      </c>
    </row>
    <row r="101" spans="1:22" ht="14.4" x14ac:dyDescent="0.3">
      <c r="A101" t="str">
        <f t="shared" si="2"/>
        <v>CAMotorsCompressed Air</v>
      </c>
      <c r="B101" s="64" t="str">
        <f t="shared" si="3"/>
        <v>CA_Motors_Electric_Compressed Air</v>
      </c>
      <c r="C101" s="65" t="s">
        <v>31</v>
      </c>
      <c r="D101" s="65" t="s">
        <v>93</v>
      </c>
      <c r="E101" s="65" t="s">
        <v>118</v>
      </c>
      <c r="F101" s="65" t="s">
        <v>96</v>
      </c>
      <c r="G101" s="65" t="s">
        <v>2</v>
      </c>
      <c r="H101" s="68">
        <f>INDEX(UECs!$G$2:$U$136,MATCH($B101,UECs!$B$2:$B$136,0),MATCH(H$1,UECs!$G$1:$U$1,0))*INDEX(Saturations!$G$2:$U$136,MATCH($B101,Saturations!$B$2:$B$136,0),MATCH(H$1,Saturations!$G$1:$U$1,0))*INDEX('Control Totals'!$E$2:$E$76,MATCH($C101&amp;"_"&amp;H$1,'Control Totals'!$B$2:$B$76,0))</f>
        <v>1732246.6726949345</v>
      </c>
      <c r="I101" s="68">
        <f>INDEX(UECs!$G$2:$U$136,MATCH($B101,UECs!$B$2:$B$136,0),MATCH(I$1,UECs!$G$1:$U$1,0))*INDEX(Saturations!$G$2:$U$136,MATCH($B101,Saturations!$B$2:$B$136,0),MATCH(I$1,Saturations!$G$1:$U$1,0))*INDEX('Control Totals'!$E$2:$E$76,MATCH($C101&amp;"_"&amp;I$1,'Control Totals'!$B$2:$B$76,0))</f>
        <v>62701.752349842303</v>
      </c>
      <c r="J101" s="68">
        <f>INDEX(UECs!$G$2:$U$136,MATCH($B101,UECs!$B$2:$B$136,0),MATCH(J$1,UECs!$G$1:$U$1,0))*INDEX(Saturations!$G$2:$U$136,MATCH($B101,Saturations!$B$2:$B$136,0),MATCH(J$1,Saturations!$G$1:$U$1,0))*INDEX('Control Totals'!$E$2:$E$76,MATCH($C101&amp;"_"&amp;J$1,'Control Totals'!$B$2:$B$76,0))</f>
        <v>3723123.8037971267</v>
      </c>
      <c r="K101" s="68">
        <f>INDEX(UECs!$G$2:$U$136,MATCH($B101,UECs!$B$2:$B$136,0),MATCH(K$1,UECs!$G$1:$U$1,0))*INDEX(Saturations!$G$2:$U$136,MATCH($B101,Saturations!$B$2:$B$136,0),MATCH(K$1,Saturations!$G$1:$U$1,0))*INDEX('Control Totals'!$E$2:$E$76,MATCH($C101&amp;"_"&amp;K$1,'Control Totals'!$B$2:$B$76,0))</f>
        <v>285.42827059021516</v>
      </c>
      <c r="L101" s="68">
        <f>INDEX(UECs!$G$2:$U$136,MATCH($B101,UECs!$B$2:$B$136,0),MATCH(L$1,UECs!$G$1:$U$1,0))*INDEX(Saturations!$G$2:$U$136,MATCH($B101,Saturations!$B$2:$B$136,0),MATCH(L$1,Saturations!$G$1:$U$1,0))*INDEX('Control Totals'!$E$2:$E$76,MATCH($C101&amp;"_"&amp;L$1,'Control Totals'!$B$2:$B$76,0))</f>
        <v>11724.875331377289</v>
      </c>
      <c r="M101" s="68">
        <f>INDEX(UECs!$G$2:$U$136,MATCH($B101,UECs!$B$2:$B$136,0),MATCH(M$1,UECs!$G$1:$U$1,0))*INDEX(Saturations!$G$2:$U$136,MATCH($B101,Saturations!$B$2:$B$136,0),MATCH(M$1,Saturations!$G$1:$U$1,0))*INDEX('Control Totals'!$E$2:$E$76,MATCH($C101&amp;"_"&amp;M$1,'Control Totals'!$B$2:$B$76,0))</f>
        <v>0</v>
      </c>
      <c r="N101" s="68">
        <f>INDEX(UECs!$G$2:$U$136,MATCH($B101,UECs!$B$2:$B$136,0),MATCH(N$1,UECs!$G$1:$U$1,0))*INDEX(Saturations!$G$2:$U$136,MATCH($B101,Saturations!$B$2:$B$136,0),MATCH(N$1,Saturations!$G$1:$U$1,0))*INDEX('Control Totals'!$E$2:$E$76,MATCH($C101&amp;"_"&amp;N$1,'Control Totals'!$B$2:$B$76,0))</f>
        <v>16226.499539632914</v>
      </c>
      <c r="O101" s="68">
        <f>INDEX(UECs!$G$2:$U$136,MATCH($B101,UECs!$B$2:$B$136,0),MATCH(O$1,UECs!$G$1:$U$1,0))*INDEX(Saturations!$G$2:$U$136,MATCH($B101,Saturations!$B$2:$B$136,0),MATCH(O$1,Saturations!$G$1:$U$1,0))*INDEX('Control Totals'!$E$2:$E$76,MATCH($C101&amp;"_"&amp;O$1,'Control Totals'!$B$2:$B$76,0))</f>
        <v>0</v>
      </c>
      <c r="P101" s="68">
        <f>INDEX(UECs!$G$2:$U$136,MATCH($B101,UECs!$B$2:$B$136,0),MATCH(P$1,UECs!$G$1:$U$1,0))*INDEX(Saturations!$G$2:$U$136,MATCH($B101,Saturations!$B$2:$B$136,0),MATCH(P$1,Saturations!$G$1:$U$1,0))*INDEX('Control Totals'!$E$2:$E$76,MATCH($C101&amp;"_"&amp;P$1,'Control Totals'!$B$2:$B$76,0))</f>
        <v>301718.17791273748</v>
      </c>
      <c r="Q101" s="68">
        <f>INDEX(UECs!$G$2:$U$136,MATCH($B101,UECs!$B$2:$B$136,0),MATCH(Q$1,UECs!$G$1:$U$1,0))*INDEX(Saturations!$G$2:$U$136,MATCH($B101,Saturations!$B$2:$B$136,0),MATCH(Q$1,Saturations!$G$1:$U$1,0))*INDEX('Control Totals'!$E$2:$E$76,MATCH($C101&amp;"_"&amp;Q$1,'Control Totals'!$B$2:$B$76,0))</f>
        <v>36218.97739387444</v>
      </c>
      <c r="R101" s="68">
        <f>INDEX(UECs!$G$2:$U$136,MATCH($B101,UECs!$B$2:$B$136,0),MATCH(R$1,UECs!$G$1:$U$1,0))*INDEX(Saturations!$G$2:$U$136,MATCH($B101,Saturations!$B$2:$B$136,0),MATCH(R$1,Saturations!$G$1:$U$1,0))*INDEX('Control Totals'!$E$2:$E$76,MATCH($C101&amp;"_"&amp;R$1,'Control Totals'!$B$2:$B$76,0))</f>
        <v>126907.04476890646</v>
      </c>
      <c r="S101" s="68">
        <f>INDEX(UECs!$G$2:$U$136,MATCH($B101,UECs!$B$2:$B$136,0),MATCH(S$1,UECs!$G$1:$U$1,0))*INDEX(Saturations!$G$2:$U$136,MATCH($B101,Saturations!$B$2:$B$136,0),MATCH(S$1,Saturations!$G$1:$U$1,0))*INDEX('Control Totals'!$E$2:$E$76,MATCH($C101&amp;"_"&amp;S$1,'Control Totals'!$B$2:$B$76,0))</f>
        <v>25656.917046645693</v>
      </c>
      <c r="T101" s="68">
        <f>INDEX(UECs!$G$2:$U$136,MATCH($B101,UECs!$B$2:$B$136,0),MATCH(T$1,UECs!$G$1:$U$1,0))*INDEX(Saturations!$G$2:$U$136,MATCH($B101,Saturations!$B$2:$B$136,0),MATCH(T$1,Saturations!$G$1:$U$1,0))*INDEX('Control Totals'!$E$2:$E$76,MATCH($C101&amp;"_"&amp;T$1,'Control Totals'!$B$2:$B$76,0))</f>
        <v>873150.12898258842</v>
      </c>
      <c r="U101" s="68">
        <f>INDEX(UECs!$G$2:$U$136,MATCH($B101,UECs!$B$2:$B$136,0),MATCH(U$1,UECs!$G$1:$U$1,0))*INDEX(Saturations!$G$2:$U$136,MATCH($B101,Saturations!$B$2:$B$136,0),MATCH(U$1,Saturations!$G$1:$U$1,0))*INDEX('Control Totals'!$E$2:$E$76,MATCH($C101&amp;"_"&amp;U$1,'Control Totals'!$B$2:$B$76,0))</f>
        <v>13959.380625270638</v>
      </c>
      <c r="V101" s="68">
        <f>INDEX(UECs!$G$2:$U$136,MATCH($B101,UECs!$B$2:$B$136,0),MATCH(V$1,UECs!$G$1:$U$1,0))*INDEX(Saturations!$G$2:$U$136,MATCH($B101,Saturations!$B$2:$B$136,0),MATCH(V$1,Saturations!$G$1:$U$1,0))*INDEX('Control Totals'!$E$2:$E$76,MATCH($C101&amp;"_"&amp;V$1,'Control Totals'!$B$2:$B$76,0))</f>
        <v>25071.251160339958</v>
      </c>
    </row>
    <row r="102" spans="1:22" ht="14.4" x14ac:dyDescent="0.3">
      <c r="A102" t="str">
        <f t="shared" si="2"/>
        <v>CAMotorsMaterial Handling</v>
      </c>
      <c r="B102" s="64" t="str">
        <f t="shared" si="3"/>
        <v>CA_Motors_Electric_Material Handling</v>
      </c>
      <c r="C102" s="65" t="s">
        <v>31</v>
      </c>
      <c r="D102" s="65" t="s">
        <v>93</v>
      </c>
      <c r="E102" s="65" t="s">
        <v>118</v>
      </c>
      <c r="F102" s="65" t="s">
        <v>97</v>
      </c>
      <c r="G102" s="65" t="s">
        <v>2</v>
      </c>
      <c r="H102" s="68">
        <f>INDEX(UECs!$G$2:$U$136,MATCH($B102,UECs!$B$2:$B$136,0),MATCH(H$1,UECs!$G$1:$U$1,0))*INDEX(Saturations!$G$2:$U$136,MATCH($B102,Saturations!$B$2:$B$136,0),MATCH(H$1,Saturations!$G$1:$U$1,0))*INDEX('Control Totals'!$E$2:$E$76,MATCH($C102&amp;"_"&amp;H$1,'Control Totals'!$B$2:$B$76,0))</f>
        <v>3843029.0892414865</v>
      </c>
      <c r="I102" s="68">
        <f>INDEX(UECs!$G$2:$U$136,MATCH($B102,UECs!$B$2:$B$136,0),MATCH(I$1,UECs!$G$1:$U$1,0))*INDEX(Saturations!$G$2:$U$136,MATCH($B102,Saturations!$B$2:$B$136,0),MATCH(I$1,Saturations!$G$1:$U$1,0))*INDEX('Control Totals'!$E$2:$E$76,MATCH($C102&amp;"_"&amp;I$1,'Control Totals'!$B$2:$B$76,0))</f>
        <v>179147.8638566923</v>
      </c>
      <c r="J102" s="68">
        <f>INDEX(UECs!$G$2:$U$136,MATCH($B102,UECs!$B$2:$B$136,0),MATCH(J$1,UECs!$G$1:$U$1,0))*INDEX(Saturations!$G$2:$U$136,MATCH($B102,Saturations!$B$2:$B$136,0),MATCH(J$1,Saturations!$G$1:$U$1,0))*INDEX('Control Totals'!$E$2:$E$76,MATCH($C102&amp;"_"&amp;J$1,'Control Totals'!$B$2:$B$76,0))</f>
        <v>5532307.9319587033</v>
      </c>
      <c r="K102" s="68">
        <f>INDEX(UECs!$G$2:$U$136,MATCH($B102,UECs!$B$2:$B$136,0),MATCH(K$1,UECs!$G$1:$U$1,0))*INDEX(Saturations!$G$2:$U$136,MATCH($B102,Saturations!$B$2:$B$136,0),MATCH(K$1,Saturations!$G$1:$U$1,0))*INDEX('Control Totals'!$E$2:$E$76,MATCH($C102&amp;"_"&amp;K$1,'Control Totals'!$B$2:$B$76,0))</f>
        <v>1984.3181212081768</v>
      </c>
      <c r="L102" s="68">
        <f>INDEX(UECs!$G$2:$U$136,MATCH($B102,UECs!$B$2:$B$136,0),MATCH(L$1,UECs!$G$1:$U$1,0))*INDEX(Saturations!$G$2:$U$136,MATCH($B102,Saturations!$B$2:$B$136,0),MATCH(L$1,Saturations!$G$1:$U$1,0))*INDEX('Control Totals'!$E$2:$E$76,MATCH($C102&amp;"_"&amp;L$1,'Control Totals'!$B$2:$B$76,0))</f>
        <v>10822.961844348267</v>
      </c>
      <c r="M102" s="68">
        <f>INDEX(UECs!$G$2:$U$136,MATCH($B102,UECs!$B$2:$B$136,0),MATCH(M$1,UECs!$G$1:$U$1,0))*INDEX(Saturations!$G$2:$U$136,MATCH($B102,Saturations!$B$2:$B$136,0),MATCH(M$1,Saturations!$G$1:$U$1,0))*INDEX('Control Totals'!$E$2:$E$76,MATCH($C102&amp;"_"&amp;M$1,'Control Totals'!$B$2:$B$76,0))</f>
        <v>203449.4920716435</v>
      </c>
      <c r="N102" s="68">
        <f>INDEX(UECs!$G$2:$U$136,MATCH($B102,UECs!$B$2:$B$136,0),MATCH(N$1,UECs!$G$1:$U$1,0))*INDEX(Saturations!$G$2:$U$136,MATCH($B102,Saturations!$B$2:$B$136,0),MATCH(N$1,Saturations!$G$1:$U$1,0))*INDEX('Control Totals'!$E$2:$E$76,MATCH($C102&amp;"_"&amp;N$1,'Control Totals'!$B$2:$B$76,0))</f>
        <v>64905.998158531671</v>
      </c>
      <c r="O102" s="68">
        <f>INDEX(UECs!$G$2:$U$136,MATCH($B102,UECs!$B$2:$B$136,0),MATCH(O$1,UECs!$G$1:$U$1,0))*INDEX(Saturations!$G$2:$U$136,MATCH($B102,Saturations!$B$2:$B$136,0),MATCH(O$1,Saturations!$G$1:$U$1,0))*INDEX('Control Totals'!$E$2:$E$76,MATCH($C102&amp;"_"&amp;O$1,'Control Totals'!$B$2:$B$76,0))</f>
        <v>0</v>
      </c>
      <c r="P102" s="68">
        <f>INDEX(UECs!$G$2:$U$136,MATCH($B102,UECs!$B$2:$B$136,0),MATCH(P$1,UECs!$G$1:$U$1,0))*INDEX(Saturations!$G$2:$U$136,MATCH($B102,Saturations!$B$2:$B$136,0),MATCH(P$1,Saturations!$G$1:$U$1,0))*INDEX('Control Totals'!$E$2:$E$76,MATCH($C102&amp;"_"&amp;P$1,'Control Totals'!$B$2:$B$76,0))</f>
        <v>0</v>
      </c>
      <c r="Q102" s="68">
        <f>INDEX(UECs!$G$2:$U$136,MATCH($B102,UECs!$B$2:$B$136,0),MATCH(Q$1,UECs!$G$1:$U$1,0))*INDEX(Saturations!$G$2:$U$136,MATCH($B102,Saturations!$B$2:$B$136,0),MATCH(Q$1,Saturations!$G$1:$U$1,0))*INDEX('Control Totals'!$E$2:$E$76,MATCH($C102&amp;"_"&amp;Q$1,'Control Totals'!$B$2:$B$76,0))</f>
        <v>32823.448263198712</v>
      </c>
      <c r="R102" s="68">
        <f>INDEX(UECs!$G$2:$U$136,MATCH($B102,UECs!$B$2:$B$136,0),MATCH(R$1,UECs!$G$1:$U$1,0))*INDEX(Saturations!$G$2:$U$136,MATCH($B102,Saturations!$B$2:$B$136,0),MATCH(R$1,Saturations!$G$1:$U$1,0))*INDEX('Control Totals'!$E$2:$E$76,MATCH($C102&amp;"_"&amp;R$1,'Control Totals'!$B$2:$B$76,0))</f>
        <v>634535.22384453216</v>
      </c>
      <c r="S102" s="68">
        <f>INDEX(UECs!$G$2:$U$136,MATCH($B102,UECs!$B$2:$B$136,0),MATCH(S$1,UECs!$G$1:$U$1,0))*INDEX(Saturations!$G$2:$U$136,MATCH($B102,Saturations!$B$2:$B$136,0),MATCH(S$1,Saturations!$G$1:$U$1,0))*INDEX('Control Totals'!$E$2:$E$76,MATCH($C102&amp;"_"&amp;S$1,'Control Totals'!$B$2:$B$76,0))</f>
        <v>73305.47727613055</v>
      </c>
      <c r="T102" s="68">
        <f>INDEX(UECs!$G$2:$U$136,MATCH($B102,UECs!$B$2:$B$136,0),MATCH(T$1,UECs!$G$1:$U$1,0))*INDEX(Saturations!$G$2:$U$136,MATCH($B102,Saturations!$B$2:$B$136,0),MATCH(T$1,Saturations!$G$1:$U$1,0))*INDEX('Control Totals'!$E$2:$E$76,MATCH($C102&amp;"_"&amp;T$1,'Control Totals'!$B$2:$B$76,0))</f>
        <v>10365360.064802887</v>
      </c>
      <c r="U102" s="68">
        <f>INDEX(UECs!$G$2:$U$136,MATCH($B102,UECs!$B$2:$B$136,0),MATCH(U$1,UECs!$G$1:$U$1,0))*INDEX(Saturations!$G$2:$U$136,MATCH($B102,Saturations!$B$2:$B$136,0),MATCH(U$1,Saturations!$G$1:$U$1,0))*INDEX('Control Totals'!$E$2:$E$76,MATCH($C102&amp;"_"&amp;U$1,'Control Totals'!$B$2:$B$76,0))</f>
        <v>55179.714386300453</v>
      </c>
      <c r="V102" s="68">
        <f>INDEX(UECs!$G$2:$U$136,MATCH($B102,UECs!$B$2:$B$136,0),MATCH(V$1,UECs!$G$1:$U$1,0))*INDEX(Saturations!$G$2:$U$136,MATCH($B102,Saturations!$B$2:$B$136,0),MATCH(V$1,Saturations!$G$1:$U$1,0))*INDEX('Control Totals'!$E$2:$E$76,MATCH($C102&amp;"_"&amp;V$1,'Control Totals'!$B$2:$B$76,0))</f>
        <v>71632.146172399865</v>
      </c>
    </row>
    <row r="103" spans="1:22" ht="14.4" x14ac:dyDescent="0.3">
      <c r="A103" t="str">
        <f t="shared" si="2"/>
        <v>CAMotorsOther Motors</v>
      </c>
      <c r="B103" s="64" t="str">
        <f t="shared" si="3"/>
        <v>CA_Motors_Electric_Other Motors</v>
      </c>
      <c r="C103" s="65" t="s">
        <v>31</v>
      </c>
      <c r="D103" s="65" t="s">
        <v>93</v>
      </c>
      <c r="E103" s="65" t="s">
        <v>118</v>
      </c>
      <c r="F103" s="65" t="s">
        <v>98</v>
      </c>
      <c r="G103" s="65" t="s">
        <v>2</v>
      </c>
      <c r="H103" s="68">
        <f>INDEX(UECs!$G$2:$U$136,MATCH($B103,UECs!$B$2:$B$136,0),MATCH(H$1,UECs!$G$1:$U$1,0))*INDEX(Saturations!$G$2:$U$136,MATCH($B103,Saturations!$B$2:$B$136,0),MATCH(H$1,Saturations!$G$1:$U$1,0))*INDEX('Control Totals'!$E$2:$E$76,MATCH($C103&amp;"_"&amp;H$1,'Control Totals'!$B$2:$B$76,0))</f>
        <v>0</v>
      </c>
      <c r="I103" s="68">
        <f>INDEX(UECs!$G$2:$U$136,MATCH($B103,UECs!$B$2:$B$136,0),MATCH(I$1,UECs!$G$1:$U$1,0))*INDEX(Saturations!$G$2:$U$136,MATCH($B103,Saturations!$B$2:$B$136,0),MATCH(I$1,Saturations!$G$1:$U$1,0))*INDEX('Control Totals'!$E$2:$E$76,MATCH($C103&amp;"_"&amp;I$1,'Control Totals'!$B$2:$B$76,0))</f>
        <v>26872.179578503845</v>
      </c>
      <c r="J103" s="68">
        <f>INDEX(UECs!$G$2:$U$136,MATCH($B103,UECs!$B$2:$B$136,0),MATCH(J$1,UECs!$G$1:$U$1,0))*INDEX(Saturations!$G$2:$U$136,MATCH($B103,Saturations!$B$2:$B$136,0),MATCH(J$1,Saturations!$G$1:$U$1,0))*INDEX('Control Totals'!$E$2:$E$76,MATCH($C103&amp;"_"&amp;J$1,'Control Totals'!$B$2:$B$76,0))</f>
        <v>586535.40437418874</v>
      </c>
      <c r="K103" s="68">
        <f>INDEX(UECs!$G$2:$U$136,MATCH($B103,UECs!$B$2:$B$136,0),MATCH(K$1,UECs!$G$1:$U$1,0))*INDEX(Saturations!$G$2:$U$136,MATCH($B103,Saturations!$B$2:$B$136,0),MATCH(K$1,Saturations!$G$1:$U$1,0))*INDEX('Control Totals'!$E$2:$E$76,MATCH($C103&amp;"_"&amp;K$1,'Control Totals'!$B$2:$B$76,0))</f>
        <v>0</v>
      </c>
      <c r="L103" s="68">
        <f>INDEX(UECs!$G$2:$U$136,MATCH($B103,UECs!$B$2:$B$136,0),MATCH(L$1,UECs!$G$1:$U$1,0))*INDEX(Saturations!$G$2:$U$136,MATCH($B103,Saturations!$B$2:$B$136,0),MATCH(L$1,Saturations!$G$1:$U$1,0))*INDEX('Control Totals'!$E$2:$E$76,MATCH($C103&amp;"_"&amp;L$1,'Control Totals'!$B$2:$B$76,0))</f>
        <v>4509.5674351451116</v>
      </c>
      <c r="M103" s="68">
        <f>INDEX(UECs!$G$2:$U$136,MATCH($B103,UECs!$B$2:$B$136,0),MATCH(M$1,UECs!$G$1:$U$1,0))*INDEX(Saturations!$G$2:$U$136,MATCH($B103,Saturations!$B$2:$B$136,0),MATCH(M$1,Saturations!$G$1:$U$1,0))*INDEX('Control Totals'!$E$2:$E$76,MATCH($C103&amp;"_"&amp;M$1,'Control Totals'!$B$2:$B$76,0))</f>
        <v>0</v>
      </c>
      <c r="N103" s="68">
        <f>INDEX(UECs!$G$2:$U$136,MATCH($B103,UECs!$B$2:$B$136,0),MATCH(N$1,UECs!$G$1:$U$1,0))*INDEX(Saturations!$G$2:$U$136,MATCH($B103,Saturations!$B$2:$B$136,0),MATCH(N$1,Saturations!$G$1:$U$1,0))*INDEX('Control Totals'!$E$2:$E$76,MATCH($C103&amp;"_"&amp;N$1,'Control Totals'!$B$2:$B$76,0))</f>
        <v>5408.833179877638</v>
      </c>
      <c r="O103" s="68">
        <f>INDEX(UECs!$G$2:$U$136,MATCH($B103,UECs!$B$2:$B$136,0),MATCH(O$1,UECs!$G$1:$U$1,0))*INDEX(Saturations!$G$2:$U$136,MATCH($B103,Saturations!$B$2:$B$136,0),MATCH(O$1,Saturations!$G$1:$U$1,0))*INDEX('Control Totals'!$E$2:$E$76,MATCH($C103&amp;"_"&amp;O$1,'Control Totals'!$B$2:$B$76,0))</f>
        <v>163710.22139983386</v>
      </c>
      <c r="P103" s="68">
        <f>INDEX(UECs!$G$2:$U$136,MATCH($B103,UECs!$B$2:$B$136,0),MATCH(P$1,UECs!$G$1:$U$1,0))*INDEX(Saturations!$G$2:$U$136,MATCH($B103,Saturations!$B$2:$B$136,0),MATCH(P$1,Saturations!$G$1:$U$1,0))*INDEX('Control Totals'!$E$2:$E$76,MATCH($C103&amp;"_"&amp;P$1,'Control Totals'!$B$2:$B$76,0))</f>
        <v>0</v>
      </c>
      <c r="Q103" s="68">
        <f>INDEX(UECs!$G$2:$U$136,MATCH($B103,UECs!$B$2:$B$136,0),MATCH(Q$1,UECs!$G$1:$U$1,0))*INDEX(Saturations!$G$2:$U$136,MATCH($B103,Saturations!$B$2:$B$136,0),MATCH(Q$1,Saturations!$G$1:$U$1,0))*INDEX('Control Totals'!$E$2:$E$76,MATCH($C103&amp;"_"&amp;Q$1,'Control Totals'!$B$2:$B$76,0))</f>
        <v>4302.8574250611</v>
      </c>
      <c r="R103" s="68">
        <f>INDEX(UECs!$G$2:$U$136,MATCH($B103,UECs!$B$2:$B$136,0),MATCH(R$1,UECs!$G$1:$U$1,0))*INDEX(Saturations!$G$2:$U$136,MATCH($B103,Saturations!$B$2:$B$136,0),MATCH(R$1,Saturations!$G$1:$U$1,0))*INDEX('Control Totals'!$E$2:$E$76,MATCH($C103&amp;"_"&amp;R$1,'Control Totals'!$B$2:$B$76,0))</f>
        <v>0</v>
      </c>
      <c r="S103" s="68">
        <f>INDEX(UECs!$G$2:$U$136,MATCH($B103,UECs!$B$2:$B$136,0),MATCH(S$1,UECs!$G$1:$U$1,0))*INDEX(Saturations!$G$2:$U$136,MATCH($B103,Saturations!$B$2:$B$136,0),MATCH(S$1,Saturations!$G$1:$U$1,0))*INDEX('Control Totals'!$E$2:$E$76,MATCH($C103&amp;"_"&amp;S$1,'Control Totals'!$B$2:$B$76,0))</f>
        <v>10995.821591419583</v>
      </c>
      <c r="T103" s="68">
        <f>INDEX(UECs!$G$2:$U$136,MATCH($B103,UECs!$B$2:$B$136,0),MATCH(T$1,UECs!$G$1:$U$1,0))*INDEX(Saturations!$G$2:$U$136,MATCH($B103,Saturations!$B$2:$B$136,0),MATCH(T$1,Saturations!$G$1:$U$1,0))*INDEX('Control Totals'!$E$2:$E$76,MATCH($C103&amp;"_"&amp;T$1,'Control Totals'!$B$2:$B$76,0))</f>
        <v>59368.405176183966</v>
      </c>
      <c r="U103" s="68">
        <f>INDEX(UECs!$G$2:$U$136,MATCH($B103,UECs!$B$2:$B$136,0),MATCH(U$1,UECs!$G$1:$U$1,0))*INDEX(Saturations!$G$2:$U$136,MATCH($B103,Saturations!$B$2:$B$136,0),MATCH(U$1,Saturations!$G$1:$U$1,0))*INDEX('Control Totals'!$E$2:$E$76,MATCH($C103&amp;"_"&amp;U$1,'Control Totals'!$B$2:$B$76,0))</f>
        <v>16389.808501991865</v>
      </c>
      <c r="V103" s="68">
        <f>INDEX(UECs!$G$2:$U$136,MATCH($B103,UECs!$B$2:$B$136,0),MATCH(V$1,UECs!$G$1:$U$1,0))*INDEX(Saturations!$G$2:$U$136,MATCH($B103,Saturations!$B$2:$B$136,0),MATCH(V$1,Saturations!$G$1:$U$1,0))*INDEX('Control Totals'!$E$2:$E$76,MATCH($C103&amp;"_"&amp;V$1,'Control Totals'!$B$2:$B$76,0))</f>
        <v>10744.82192585998</v>
      </c>
    </row>
    <row r="104" spans="1:22" ht="14.4" x14ac:dyDescent="0.3">
      <c r="A104" t="str">
        <f t="shared" si="2"/>
        <v>CAProcessProcess Heating</v>
      </c>
      <c r="B104" s="64" t="str">
        <f t="shared" si="3"/>
        <v>CA_Process_Electric_Process Heating</v>
      </c>
      <c r="C104" s="65" t="s">
        <v>31</v>
      </c>
      <c r="D104" s="65" t="s">
        <v>99</v>
      </c>
      <c r="E104" s="65" t="s">
        <v>118</v>
      </c>
      <c r="F104" s="65" t="s">
        <v>3</v>
      </c>
      <c r="G104" s="65" t="s">
        <v>3</v>
      </c>
      <c r="H104" s="68">
        <f>INDEX(UECs!$G$2:$U$136,MATCH($B104,UECs!$B$2:$B$136,0),MATCH(H$1,UECs!$G$1:$U$1,0))*INDEX(Saturations!$G$2:$U$136,MATCH($B104,Saturations!$B$2:$B$136,0),MATCH(H$1,Saturations!$G$1:$U$1,0))*INDEX('Control Totals'!$E$2:$E$76,MATCH($C104&amp;"_"&amp;H$1,'Control Totals'!$B$2:$B$76,0))</f>
        <v>567266.41463034356</v>
      </c>
      <c r="I104" s="68">
        <f>INDEX(UECs!$G$2:$U$136,MATCH($B104,UECs!$B$2:$B$136,0),MATCH(I$1,UECs!$G$1:$U$1,0))*INDEX(Saturations!$G$2:$U$136,MATCH($B104,Saturations!$B$2:$B$136,0),MATCH(I$1,Saturations!$G$1:$U$1,0))*INDEX('Control Totals'!$E$2:$E$76,MATCH($C104&amp;"_"&amp;I$1,'Control Totals'!$B$2:$B$76,0))</f>
        <v>4431.5524217181783</v>
      </c>
      <c r="J104" s="68">
        <f>INDEX(UECs!$G$2:$U$136,MATCH($B104,UECs!$B$2:$B$136,0),MATCH(J$1,UECs!$G$1:$U$1,0))*INDEX(Saturations!$G$2:$U$136,MATCH($B104,Saturations!$B$2:$B$136,0),MATCH(J$1,Saturations!$G$1:$U$1,0))*INDEX('Control Totals'!$E$2:$E$76,MATCH($C104&amp;"_"&amp;J$1,'Control Totals'!$B$2:$B$76,0))</f>
        <v>782047.20583225146</v>
      </c>
      <c r="K104" s="68">
        <f>INDEX(UECs!$G$2:$U$136,MATCH($B104,UECs!$B$2:$B$136,0),MATCH(K$1,UECs!$G$1:$U$1,0))*INDEX(Saturations!$G$2:$U$136,MATCH($B104,Saturations!$B$2:$B$136,0),MATCH(K$1,Saturations!$G$1:$U$1,0))*INDEX('Control Totals'!$E$2:$E$76,MATCH($C104&amp;"_"&amp;K$1,'Control Totals'!$B$2:$B$76,0))</f>
        <v>20.587817386792388</v>
      </c>
      <c r="L104" s="68">
        <f>INDEX(UECs!$G$2:$U$136,MATCH($B104,UECs!$B$2:$B$136,0),MATCH(L$1,UECs!$G$1:$U$1,0))*INDEX(Saturations!$G$2:$U$136,MATCH($B104,Saturations!$B$2:$B$136,0),MATCH(L$1,Saturations!$G$1:$U$1,0))*INDEX('Control Totals'!$E$2:$E$76,MATCH($C104&amp;"_"&amp;L$1,'Control Totals'!$B$2:$B$76,0))</f>
        <v>5411.4809221741334</v>
      </c>
      <c r="M104" s="68">
        <f>INDEX(UECs!$G$2:$U$136,MATCH($B104,UECs!$B$2:$B$136,0),MATCH(M$1,UECs!$G$1:$U$1,0))*INDEX(Saturations!$G$2:$U$136,MATCH($B104,Saturations!$B$2:$B$136,0),MATCH(M$1,Saturations!$G$1:$U$1,0))*INDEX('Control Totals'!$E$2:$E$76,MATCH($C104&amp;"_"&amp;M$1,'Control Totals'!$B$2:$B$76,0))</f>
        <v>76293.559526866331</v>
      </c>
      <c r="N104" s="68">
        <f>INDEX(UECs!$G$2:$U$136,MATCH($B104,UECs!$B$2:$B$136,0),MATCH(N$1,UECs!$G$1:$U$1,0))*INDEX(Saturations!$G$2:$U$136,MATCH($B104,Saturations!$B$2:$B$136,0),MATCH(N$1,Saturations!$G$1:$U$1,0))*INDEX('Control Totals'!$E$2:$E$76,MATCH($C104&amp;"_"&amp;N$1,'Control Totals'!$B$2:$B$76,0))</f>
        <v>0</v>
      </c>
      <c r="O104" s="68">
        <f>INDEX(UECs!$G$2:$U$136,MATCH($B104,UECs!$B$2:$B$136,0),MATCH(O$1,UECs!$G$1:$U$1,0))*INDEX(Saturations!$G$2:$U$136,MATCH($B104,Saturations!$B$2:$B$136,0),MATCH(O$1,Saturations!$G$1:$U$1,0))*INDEX('Control Totals'!$E$2:$E$76,MATCH($C104&amp;"_"&amp;O$1,'Control Totals'!$B$2:$B$76,0))</f>
        <v>0</v>
      </c>
      <c r="P104" s="68">
        <f>INDEX(UECs!$G$2:$U$136,MATCH($B104,UECs!$B$2:$B$136,0),MATCH(P$1,UECs!$G$1:$U$1,0))*INDEX(Saturations!$G$2:$U$136,MATCH($B104,Saturations!$B$2:$B$136,0),MATCH(P$1,Saturations!$G$1:$U$1,0))*INDEX('Control Totals'!$E$2:$E$76,MATCH($C104&amp;"_"&amp;P$1,'Control Totals'!$B$2:$B$76,0))</f>
        <v>0</v>
      </c>
      <c r="Q104" s="68">
        <f>INDEX(UECs!$G$2:$U$136,MATCH($B104,UECs!$B$2:$B$136,0),MATCH(Q$1,UECs!$G$1:$U$1,0))*INDEX(Saturations!$G$2:$U$136,MATCH($B104,Saturations!$B$2:$B$136,0),MATCH(Q$1,Saturations!$G$1:$U$1,0))*INDEX('Control Totals'!$E$2:$E$76,MATCH($C104&amp;"_"&amp;Q$1,'Control Totals'!$B$2:$B$76,0))</f>
        <v>8423.0362582042853</v>
      </c>
      <c r="R104" s="68">
        <f>INDEX(UECs!$G$2:$U$136,MATCH($B104,UECs!$B$2:$B$136,0),MATCH(R$1,UECs!$G$1:$U$1,0))*INDEX(Saturations!$G$2:$U$136,MATCH($B104,Saturations!$B$2:$B$136,0),MATCH(R$1,Saturations!$G$1:$U$1,0))*INDEX('Control Totals'!$E$2:$E$76,MATCH($C104&amp;"_"&amp;R$1,'Control Totals'!$B$2:$B$76,0))</f>
        <v>190360.56715335965</v>
      </c>
      <c r="S104" s="68">
        <f>INDEX(UECs!$G$2:$U$136,MATCH($B104,UECs!$B$2:$B$136,0),MATCH(S$1,UECs!$G$1:$U$1,0))*INDEX(Saturations!$G$2:$U$136,MATCH($B104,Saturations!$B$2:$B$136,0),MATCH(S$1,Saturations!$G$1:$U$1,0))*INDEX('Control Totals'!$E$2:$E$76,MATCH($C104&amp;"_"&amp;S$1,'Control Totals'!$B$2:$B$76,0))</f>
        <v>40318.012501871817</v>
      </c>
      <c r="T104" s="68">
        <f>INDEX(UECs!$G$2:$U$136,MATCH($B104,UECs!$B$2:$B$136,0),MATCH(T$1,UECs!$G$1:$U$1,0))*INDEX(Saturations!$G$2:$U$136,MATCH($B104,Saturations!$B$2:$B$136,0),MATCH(T$1,Saturations!$G$1:$U$1,0))*INDEX('Control Totals'!$E$2:$E$76,MATCH($C104&amp;"_"&amp;T$1,'Control Totals'!$B$2:$B$76,0))</f>
        <v>0</v>
      </c>
      <c r="U104" s="68">
        <f>INDEX(UECs!$G$2:$U$136,MATCH($B104,UECs!$B$2:$B$136,0),MATCH(U$1,UECs!$G$1:$U$1,0))*INDEX(Saturations!$G$2:$U$136,MATCH($B104,Saturations!$B$2:$B$136,0),MATCH(U$1,Saturations!$G$1:$U$1,0))*INDEX('Control Totals'!$E$2:$E$76,MATCH($C104&amp;"_"&amp;U$1,'Control Totals'!$B$2:$B$76,0))</f>
        <v>18854.857858438463</v>
      </c>
      <c r="V104" s="68">
        <f>INDEX(UECs!$G$2:$U$136,MATCH($B104,UECs!$B$2:$B$136,0),MATCH(V$1,UECs!$G$1:$U$1,0))*INDEX(Saturations!$G$2:$U$136,MATCH($B104,Saturations!$B$2:$B$136,0),MATCH(V$1,Saturations!$G$1:$U$1,0))*INDEX('Control Totals'!$E$2:$E$76,MATCH($C104&amp;"_"&amp;V$1,'Control Totals'!$B$2:$B$76,0))</f>
        <v>39397.680394819938</v>
      </c>
    </row>
    <row r="105" spans="1:22" ht="14.4" x14ac:dyDescent="0.3">
      <c r="A105" t="str">
        <f t="shared" si="2"/>
        <v>CAProcessProcess Cooling</v>
      </c>
      <c r="B105" s="64" t="str">
        <f t="shared" si="3"/>
        <v>CA_Process_Electric_Process Cooling</v>
      </c>
      <c r="C105" s="65" t="s">
        <v>31</v>
      </c>
      <c r="D105" s="65" t="s">
        <v>99</v>
      </c>
      <c r="E105" s="65" t="s">
        <v>118</v>
      </c>
      <c r="F105" s="65" t="s">
        <v>100</v>
      </c>
      <c r="G105" s="65" t="s">
        <v>4</v>
      </c>
      <c r="H105" s="68">
        <f>INDEX(UECs!$G$2:$U$136,MATCH($B105,UECs!$B$2:$B$136,0),MATCH(H$1,UECs!$G$1:$U$1,0))*INDEX(Saturations!$G$2:$U$136,MATCH($B105,Saturations!$B$2:$B$136,0),MATCH(H$1,Saturations!$G$1:$U$1,0))*INDEX('Control Totals'!$E$2:$E$76,MATCH($C105&amp;"_"&amp;H$1,'Control Totals'!$B$2:$B$76,0))</f>
        <v>0</v>
      </c>
      <c r="I105" s="68">
        <f>INDEX(UECs!$G$2:$U$136,MATCH($B105,UECs!$B$2:$B$136,0),MATCH(I$1,UECs!$G$1:$U$1,0))*INDEX(Saturations!$G$2:$U$136,MATCH($B105,Saturations!$B$2:$B$136,0),MATCH(I$1,Saturations!$G$1:$U$1,0))*INDEX('Control Totals'!$E$2:$E$76,MATCH($C105&amp;"_"&amp;I$1,'Control Totals'!$B$2:$B$76,0))</f>
        <v>0</v>
      </c>
      <c r="J105" s="68">
        <f>INDEX(UECs!$G$2:$U$136,MATCH($B105,UECs!$B$2:$B$136,0),MATCH(J$1,UECs!$G$1:$U$1,0))*INDEX(Saturations!$G$2:$U$136,MATCH($B105,Saturations!$B$2:$B$136,0),MATCH(J$1,Saturations!$G$1:$U$1,0))*INDEX('Control Totals'!$E$2:$E$76,MATCH($C105&amp;"_"&amp;J$1,'Control Totals'!$B$2:$B$76,0))</f>
        <v>14093648.857168393</v>
      </c>
      <c r="K105" s="68">
        <f>INDEX(UECs!$G$2:$U$136,MATCH($B105,UECs!$B$2:$B$136,0),MATCH(K$1,UECs!$G$1:$U$1,0))*INDEX(Saturations!$G$2:$U$136,MATCH($B105,Saturations!$B$2:$B$136,0),MATCH(K$1,Saturations!$G$1:$U$1,0))*INDEX('Control Totals'!$E$2:$E$76,MATCH($C105&amp;"_"&amp;K$1,'Control Totals'!$B$2:$B$76,0))</f>
        <v>0</v>
      </c>
      <c r="L105" s="68">
        <f>INDEX(UECs!$G$2:$U$136,MATCH($B105,UECs!$B$2:$B$136,0),MATCH(L$1,UECs!$G$1:$U$1,0))*INDEX(Saturations!$G$2:$U$136,MATCH($B105,Saturations!$B$2:$B$136,0),MATCH(L$1,Saturations!$G$1:$U$1,0))*INDEX('Control Totals'!$E$2:$E$76,MATCH($C105&amp;"_"&amp;L$1,'Control Totals'!$B$2:$B$76,0))</f>
        <v>1803.8269740580445</v>
      </c>
      <c r="M105" s="68">
        <f>INDEX(UECs!$G$2:$U$136,MATCH($B105,UECs!$B$2:$B$136,0),MATCH(M$1,UECs!$G$1:$U$1,0))*INDEX(Saturations!$G$2:$U$136,MATCH($B105,Saturations!$B$2:$B$136,0),MATCH(M$1,Saturations!$G$1:$U$1,0))*INDEX('Control Totals'!$E$2:$E$76,MATCH($C105&amp;"_"&amp;M$1,'Control Totals'!$B$2:$B$76,0))</f>
        <v>0</v>
      </c>
      <c r="N105" s="68">
        <f>INDEX(UECs!$G$2:$U$136,MATCH($B105,UECs!$B$2:$B$136,0),MATCH(N$1,UECs!$G$1:$U$1,0))*INDEX(Saturations!$G$2:$U$136,MATCH($B105,Saturations!$B$2:$B$136,0),MATCH(N$1,Saturations!$G$1:$U$1,0))*INDEX('Control Totals'!$E$2:$E$76,MATCH($C105&amp;"_"&amp;N$1,'Control Totals'!$B$2:$B$76,0))</f>
        <v>0</v>
      </c>
      <c r="O105" s="68">
        <f>INDEX(UECs!$G$2:$U$136,MATCH($B105,UECs!$B$2:$B$136,0),MATCH(O$1,UECs!$G$1:$U$1,0))*INDEX(Saturations!$G$2:$U$136,MATCH($B105,Saturations!$B$2:$B$136,0),MATCH(O$1,Saturations!$G$1:$U$1,0))*INDEX('Control Totals'!$E$2:$E$76,MATCH($C105&amp;"_"&amp;O$1,'Control Totals'!$B$2:$B$76,0))</f>
        <v>0</v>
      </c>
      <c r="P105" s="68">
        <f>INDEX(UECs!$G$2:$U$136,MATCH($B105,UECs!$B$2:$B$136,0),MATCH(P$1,UECs!$G$1:$U$1,0))*INDEX(Saturations!$G$2:$U$136,MATCH($B105,Saturations!$B$2:$B$136,0),MATCH(P$1,Saturations!$G$1:$U$1,0))*INDEX('Control Totals'!$E$2:$E$76,MATCH($C105&amp;"_"&amp;P$1,'Control Totals'!$B$2:$B$76,0))</f>
        <v>0</v>
      </c>
      <c r="Q105" s="68">
        <f>INDEX(UECs!$G$2:$U$136,MATCH($B105,UECs!$B$2:$B$136,0),MATCH(Q$1,UECs!$G$1:$U$1,0))*INDEX(Saturations!$G$2:$U$136,MATCH($B105,Saturations!$B$2:$B$136,0),MATCH(Q$1,Saturations!$G$1:$U$1,0))*INDEX('Control Totals'!$E$2:$E$76,MATCH($C105&amp;"_"&amp;Q$1,'Control Totals'!$B$2:$B$76,0))</f>
        <v>7824.8357703432675</v>
      </c>
      <c r="R105" s="68">
        <f>INDEX(UECs!$G$2:$U$136,MATCH($B105,UECs!$B$2:$B$136,0),MATCH(R$1,UECs!$G$1:$U$1,0))*INDEX(Saturations!$G$2:$U$136,MATCH($B105,Saturations!$B$2:$B$136,0),MATCH(R$1,Saturations!$G$1:$U$1,0))*INDEX('Control Totals'!$E$2:$E$76,MATCH($C105&amp;"_"&amp;R$1,'Control Totals'!$B$2:$B$76,0))</f>
        <v>0</v>
      </c>
      <c r="S105" s="68">
        <f>INDEX(UECs!$G$2:$U$136,MATCH($B105,UECs!$B$2:$B$136,0),MATCH(S$1,UECs!$G$1:$U$1,0))*INDEX(Saturations!$G$2:$U$136,MATCH($B105,Saturations!$B$2:$B$136,0),MATCH(S$1,Saturations!$G$1:$U$1,0))*INDEX('Control Totals'!$E$2:$E$76,MATCH($C105&amp;"_"&amp;S$1,'Control Totals'!$B$2:$B$76,0))</f>
        <v>10995.821591419583</v>
      </c>
      <c r="T105" s="68">
        <f>INDEX(UECs!$G$2:$U$136,MATCH($B105,UECs!$B$2:$B$136,0),MATCH(T$1,UECs!$G$1:$U$1,0))*INDEX(Saturations!$G$2:$U$136,MATCH($B105,Saturations!$B$2:$B$136,0),MATCH(T$1,Saturations!$G$1:$U$1,0))*INDEX('Control Totals'!$E$2:$E$76,MATCH($C105&amp;"_"&amp;T$1,'Control Totals'!$B$2:$B$76,0))</f>
        <v>0</v>
      </c>
      <c r="U105" s="68">
        <f>INDEX(UECs!$G$2:$U$136,MATCH($B105,UECs!$B$2:$B$136,0),MATCH(U$1,UECs!$G$1:$U$1,0))*INDEX(Saturations!$G$2:$U$136,MATCH($B105,Saturations!$B$2:$B$136,0),MATCH(U$1,Saturations!$G$1:$U$1,0))*INDEX('Control Totals'!$E$2:$E$76,MATCH($C105&amp;"_"&amp;U$1,'Control Totals'!$B$2:$B$76,0))</f>
        <v>0</v>
      </c>
      <c r="V105" s="68">
        <f>INDEX(UECs!$G$2:$U$136,MATCH($B105,UECs!$B$2:$B$136,0),MATCH(V$1,UECs!$G$1:$U$1,0))*INDEX(Saturations!$G$2:$U$136,MATCH($B105,Saturations!$B$2:$B$136,0),MATCH(V$1,Saturations!$G$1:$U$1,0))*INDEX('Control Totals'!$E$2:$E$76,MATCH($C105&amp;"_"&amp;V$1,'Control Totals'!$B$2:$B$76,0))</f>
        <v>10744.82192585998</v>
      </c>
    </row>
    <row r="106" spans="1:22" ht="14.4" x14ac:dyDescent="0.3">
      <c r="A106" t="str">
        <f t="shared" si="2"/>
        <v>CAProcessProcess Refrigeration</v>
      </c>
      <c r="B106" s="64" t="str">
        <f t="shared" si="3"/>
        <v>CA_Process_Electric_Process Refrigeration</v>
      </c>
      <c r="C106" s="65" t="s">
        <v>31</v>
      </c>
      <c r="D106" s="65" t="s">
        <v>99</v>
      </c>
      <c r="E106" s="65" t="s">
        <v>118</v>
      </c>
      <c r="F106" s="65" t="s">
        <v>101</v>
      </c>
      <c r="G106" s="65" t="s">
        <v>4</v>
      </c>
      <c r="H106" s="68">
        <f>INDEX(UECs!$G$2:$U$136,MATCH($B106,UECs!$B$2:$B$136,0),MATCH(H$1,UECs!$G$1:$U$1,0))*INDEX(Saturations!$G$2:$U$136,MATCH($B106,Saturations!$B$2:$B$136,0),MATCH(H$1,Saturations!$G$1:$U$1,0))*INDEX('Control Totals'!$E$2:$E$76,MATCH($C106&amp;"_"&amp;H$1,'Control Totals'!$B$2:$B$76,0))</f>
        <v>3450539.9130267994</v>
      </c>
      <c r="I106" s="68">
        <f>INDEX(UECs!$G$2:$U$136,MATCH($B106,UECs!$B$2:$B$136,0),MATCH(I$1,UECs!$G$1:$U$1,0))*INDEX(Saturations!$G$2:$U$136,MATCH($B106,Saturations!$B$2:$B$136,0),MATCH(I$1,Saturations!$G$1:$U$1,0))*INDEX('Control Totals'!$E$2:$E$76,MATCH($C106&amp;"_"&amp;I$1,'Control Totals'!$B$2:$B$76,0))</f>
        <v>0</v>
      </c>
      <c r="J106" s="68">
        <f>INDEX(UECs!$G$2:$U$136,MATCH($B106,UECs!$B$2:$B$136,0),MATCH(J$1,UECs!$G$1:$U$1,0))*INDEX(Saturations!$G$2:$U$136,MATCH($B106,Saturations!$B$2:$B$136,0),MATCH(J$1,Saturations!$G$1:$U$1,0))*INDEX('Control Totals'!$E$2:$E$76,MATCH($C106&amp;"_"&amp;J$1,'Control Totals'!$B$2:$B$76,0))</f>
        <v>7052424.1459801523</v>
      </c>
      <c r="K106" s="68">
        <f>INDEX(UECs!$G$2:$U$136,MATCH($B106,UECs!$B$2:$B$136,0),MATCH(K$1,UECs!$G$1:$U$1,0))*INDEX(Saturations!$G$2:$U$136,MATCH($B106,Saturations!$B$2:$B$136,0),MATCH(K$1,Saturations!$G$1:$U$1,0))*INDEX('Control Totals'!$E$2:$E$76,MATCH($C106&amp;"_"&amp;K$1,'Control Totals'!$B$2:$B$76,0))</f>
        <v>0</v>
      </c>
      <c r="L106" s="68">
        <f>INDEX(UECs!$G$2:$U$136,MATCH($B106,UECs!$B$2:$B$136,0),MATCH(L$1,UECs!$G$1:$U$1,0))*INDEX(Saturations!$G$2:$U$136,MATCH($B106,Saturations!$B$2:$B$136,0),MATCH(L$1,Saturations!$G$1:$U$1,0))*INDEX('Control Totals'!$E$2:$E$76,MATCH($C106&amp;"_"&amp;L$1,'Control Totals'!$B$2:$B$76,0))</f>
        <v>1803.8269740580445</v>
      </c>
      <c r="M106" s="68">
        <f>INDEX(UECs!$G$2:$U$136,MATCH($B106,UECs!$B$2:$B$136,0),MATCH(M$1,UECs!$G$1:$U$1,0))*INDEX(Saturations!$G$2:$U$136,MATCH($B106,Saturations!$B$2:$B$136,0),MATCH(M$1,Saturations!$G$1:$U$1,0))*INDEX('Control Totals'!$E$2:$E$76,MATCH($C106&amp;"_"&amp;M$1,'Control Totals'!$B$2:$B$76,0))</f>
        <v>0</v>
      </c>
      <c r="N106" s="68">
        <f>INDEX(UECs!$G$2:$U$136,MATCH($B106,UECs!$B$2:$B$136,0),MATCH(N$1,UECs!$G$1:$U$1,0))*INDEX(Saturations!$G$2:$U$136,MATCH($B106,Saturations!$B$2:$B$136,0),MATCH(N$1,Saturations!$G$1:$U$1,0))*INDEX('Control Totals'!$E$2:$E$76,MATCH($C106&amp;"_"&amp;N$1,'Control Totals'!$B$2:$B$76,0))</f>
        <v>0</v>
      </c>
      <c r="O106" s="68">
        <f>INDEX(UECs!$G$2:$U$136,MATCH($B106,UECs!$B$2:$B$136,0),MATCH(O$1,UECs!$G$1:$U$1,0))*INDEX(Saturations!$G$2:$U$136,MATCH($B106,Saturations!$B$2:$B$136,0),MATCH(O$1,Saturations!$G$1:$U$1,0))*INDEX('Control Totals'!$E$2:$E$76,MATCH($C106&amp;"_"&amp;O$1,'Control Totals'!$B$2:$B$76,0))</f>
        <v>0</v>
      </c>
      <c r="P106" s="68">
        <f>INDEX(UECs!$G$2:$U$136,MATCH($B106,UECs!$B$2:$B$136,0),MATCH(P$1,UECs!$G$1:$U$1,0))*INDEX(Saturations!$G$2:$U$136,MATCH($B106,Saturations!$B$2:$B$136,0),MATCH(P$1,Saturations!$G$1:$U$1,0))*INDEX('Control Totals'!$E$2:$E$76,MATCH($C106&amp;"_"&amp;P$1,'Control Totals'!$B$2:$B$76,0))</f>
        <v>0</v>
      </c>
      <c r="Q106" s="68">
        <f>INDEX(UECs!$G$2:$U$136,MATCH($B106,UECs!$B$2:$B$136,0),MATCH(Q$1,UECs!$G$1:$U$1,0))*INDEX(Saturations!$G$2:$U$136,MATCH($B106,Saturations!$B$2:$B$136,0),MATCH(Q$1,Saturations!$G$1:$U$1,0))*INDEX('Control Totals'!$E$2:$E$76,MATCH($C106&amp;"_"&amp;Q$1,'Control Totals'!$B$2:$B$76,0))</f>
        <v>7824.8357703432675</v>
      </c>
      <c r="R106" s="68">
        <f>INDEX(UECs!$G$2:$U$136,MATCH($B106,UECs!$B$2:$B$136,0),MATCH(R$1,UECs!$G$1:$U$1,0))*INDEX(Saturations!$G$2:$U$136,MATCH($B106,Saturations!$B$2:$B$136,0),MATCH(R$1,Saturations!$G$1:$U$1,0))*INDEX('Control Totals'!$E$2:$E$76,MATCH($C106&amp;"_"&amp;R$1,'Control Totals'!$B$2:$B$76,0))</f>
        <v>0</v>
      </c>
      <c r="S106" s="68">
        <f>INDEX(UECs!$G$2:$U$136,MATCH($B106,UECs!$B$2:$B$136,0),MATCH(S$1,UECs!$G$1:$U$1,0))*INDEX(Saturations!$G$2:$U$136,MATCH($B106,Saturations!$B$2:$B$136,0),MATCH(S$1,Saturations!$G$1:$U$1,0))*INDEX('Control Totals'!$E$2:$E$76,MATCH($C106&amp;"_"&amp;S$1,'Control Totals'!$B$2:$B$76,0))</f>
        <v>10995.821591419583</v>
      </c>
      <c r="T106" s="68">
        <f>INDEX(UECs!$G$2:$U$136,MATCH($B106,UECs!$B$2:$B$136,0),MATCH(T$1,UECs!$G$1:$U$1,0))*INDEX(Saturations!$G$2:$U$136,MATCH($B106,Saturations!$B$2:$B$136,0),MATCH(T$1,Saturations!$G$1:$U$1,0))*INDEX('Control Totals'!$E$2:$E$76,MATCH($C106&amp;"_"&amp;T$1,'Control Totals'!$B$2:$B$76,0))</f>
        <v>0</v>
      </c>
      <c r="U106" s="68">
        <f>INDEX(UECs!$G$2:$U$136,MATCH($B106,UECs!$B$2:$B$136,0),MATCH(U$1,UECs!$G$1:$U$1,0))*INDEX(Saturations!$G$2:$U$136,MATCH($B106,Saturations!$B$2:$B$136,0),MATCH(U$1,Saturations!$G$1:$U$1,0))*INDEX('Control Totals'!$E$2:$E$76,MATCH($C106&amp;"_"&amp;U$1,'Control Totals'!$B$2:$B$76,0))</f>
        <v>0</v>
      </c>
      <c r="V106" s="68">
        <f>INDEX(UECs!$G$2:$U$136,MATCH($B106,UECs!$B$2:$B$136,0),MATCH(V$1,UECs!$G$1:$U$1,0))*INDEX(Saturations!$G$2:$U$136,MATCH($B106,Saturations!$B$2:$B$136,0),MATCH(V$1,Saturations!$G$1:$U$1,0))*INDEX('Control Totals'!$E$2:$E$76,MATCH($C106&amp;"_"&amp;V$1,'Control Totals'!$B$2:$B$76,0))</f>
        <v>10744.82192585998</v>
      </c>
    </row>
    <row r="107" spans="1:22" ht="14.4" x14ac:dyDescent="0.3">
      <c r="A107" t="str">
        <f t="shared" si="2"/>
        <v>CAProcessProcess Electrochemical</v>
      </c>
      <c r="B107" s="64" t="str">
        <f t="shared" si="3"/>
        <v>CA_Process_Electric_Process Electrochemical</v>
      </c>
      <c r="C107" s="65" t="s">
        <v>31</v>
      </c>
      <c r="D107" s="65" t="s">
        <v>99</v>
      </c>
      <c r="E107" s="65" t="s">
        <v>118</v>
      </c>
      <c r="F107" s="65" t="s">
        <v>102</v>
      </c>
      <c r="G107" s="65" t="s">
        <v>5</v>
      </c>
      <c r="H107" s="68">
        <f>INDEX(UECs!$G$2:$U$136,MATCH($B107,UECs!$B$2:$B$136,0),MATCH(H$1,UECs!$G$1:$U$1,0))*INDEX(Saturations!$G$2:$U$136,MATCH($B107,Saturations!$B$2:$B$136,0),MATCH(H$1,Saturations!$G$1:$U$1,0))*INDEX('Control Totals'!$E$2:$E$76,MATCH($C107&amp;"_"&amp;H$1,'Control Totals'!$B$2:$B$76,0))</f>
        <v>29338.390777961187</v>
      </c>
      <c r="I107" s="68">
        <f>INDEX(UECs!$G$2:$U$136,MATCH($B107,UECs!$B$2:$B$136,0),MATCH(I$1,UECs!$G$1:$U$1,0))*INDEX(Saturations!$G$2:$U$136,MATCH($B107,Saturations!$B$2:$B$136,0),MATCH(I$1,Saturations!$G$1:$U$1,0))*INDEX('Control Totals'!$E$2:$E$76,MATCH($C107&amp;"_"&amp;I$1,'Control Totals'!$B$2:$B$76,0))</f>
        <v>4431.5524217181783</v>
      </c>
      <c r="J107" s="68">
        <f>INDEX(UECs!$G$2:$U$136,MATCH($B107,UECs!$B$2:$B$136,0),MATCH(J$1,UECs!$G$1:$U$1,0))*INDEX(Saturations!$G$2:$U$136,MATCH($B107,Saturations!$B$2:$B$136,0),MATCH(J$1,Saturations!$G$1:$U$1,0))*INDEX('Control Totals'!$E$2:$E$76,MATCH($C107&amp;"_"&amp;J$1,'Control Totals'!$B$2:$B$76,0))</f>
        <v>97654.865063523423</v>
      </c>
      <c r="K107" s="68">
        <f>INDEX(UECs!$G$2:$U$136,MATCH($B107,UECs!$B$2:$B$136,0),MATCH(K$1,UECs!$G$1:$U$1,0))*INDEX(Saturations!$G$2:$U$136,MATCH($B107,Saturations!$B$2:$B$136,0),MATCH(K$1,Saturations!$G$1:$U$1,0))*INDEX('Control Totals'!$E$2:$E$76,MATCH($C107&amp;"_"&amp;K$1,'Control Totals'!$B$2:$B$76,0))</f>
        <v>29.014994715470113</v>
      </c>
      <c r="L107" s="68">
        <f>INDEX(UECs!$G$2:$U$136,MATCH($B107,UECs!$B$2:$B$136,0),MATCH(L$1,UECs!$G$1:$U$1,0))*INDEX(Saturations!$G$2:$U$136,MATCH($B107,Saturations!$B$2:$B$136,0),MATCH(L$1,Saturations!$G$1:$U$1,0))*INDEX('Control Totals'!$E$2:$E$76,MATCH($C107&amp;"_"&amp;L$1,'Control Totals'!$B$2:$B$76,0))</f>
        <v>1209.8988800878128</v>
      </c>
      <c r="M107" s="68">
        <f>INDEX(UECs!$G$2:$U$136,MATCH($B107,UECs!$B$2:$B$136,0),MATCH(M$1,UECs!$G$1:$U$1,0))*INDEX(Saturations!$G$2:$U$136,MATCH($B107,Saturations!$B$2:$B$136,0),MATCH(M$1,Saturations!$G$1:$U$1,0))*INDEX('Control Totals'!$E$2:$E$76,MATCH($C107&amp;"_"&amp;M$1,'Control Totals'!$B$2:$B$76,0))</f>
        <v>5342.8274291428806</v>
      </c>
      <c r="N107" s="68">
        <f>INDEX(UECs!$G$2:$U$136,MATCH($B107,UECs!$B$2:$B$136,0),MATCH(N$1,UECs!$G$1:$U$1,0))*INDEX(Saturations!$G$2:$U$136,MATCH($B107,Saturations!$B$2:$B$136,0),MATCH(N$1,Saturations!$G$1:$U$1,0))*INDEX('Control Totals'!$E$2:$E$76,MATCH($C107&amp;"_"&amp;N$1,'Control Totals'!$B$2:$B$76,0))</f>
        <v>1738.3162093104468</v>
      </c>
      <c r="O107" s="68">
        <f>INDEX(UECs!$G$2:$U$136,MATCH($B107,UECs!$B$2:$B$136,0),MATCH(O$1,UECs!$G$1:$U$1,0))*INDEX(Saturations!$G$2:$U$136,MATCH($B107,Saturations!$B$2:$B$136,0),MATCH(O$1,Saturations!$G$1:$U$1,0))*INDEX('Control Totals'!$E$2:$E$76,MATCH($C107&amp;"_"&amp;O$1,'Control Totals'!$B$2:$B$76,0))</f>
        <v>0</v>
      </c>
      <c r="P107" s="68">
        <f>INDEX(UECs!$G$2:$U$136,MATCH($B107,UECs!$B$2:$B$136,0),MATCH(P$1,UECs!$G$1:$U$1,0))*INDEX(Saturations!$G$2:$U$136,MATCH($B107,Saturations!$B$2:$B$136,0),MATCH(P$1,Saturations!$G$1:$U$1,0))*INDEX('Control Totals'!$E$2:$E$76,MATCH($C107&amp;"_"&amp;P$1,'Control Totals'!$B$2:$B$76,0))</f>
        <v>0</v>
      </c>
      <c r="Q107" s="68">
        <f>INDEX(UECs!$G$2:$U$136,MATCH($B107,UECs!$B$2:$B$136,0),MATCH(Q$1,UECs!$G$1:$U$1,0))*INDEX(Saturations!$G$2:$U$136,MATCH($B107,Saturations!$B$2:$B$136,0),MATCH(Q$1,Saturations!$G$1:$U$1,0))*INDEX('Control Totals'!$E$2:$E$76,MATCH($C107&amp;"_"&amp;Q$1,'Control Totals'!$B$2:$B$76,0))</f>
        <v>33072.3295206806</v>
      </c>
      <c r="R107" s="68">
        <f>INDEX(UECs!$G$2:$U$136,MATCH($B107,UECs!$B$2:$B$136,0),MATCH(R$1,UECs!$G$1:$U$1,0))*INDEX(Saturations!$G$2:$U$136,MATCH($B107,Saturations!$B$2:$B$136,0),MATCH(R$1,Saturations!$G$1:$U$1,0))*INDEX('Control Totals'!$E$2:$E$76,MATCH($C107&amp;"_"&amp;R$1,'Control Totals'!$B$2:$B$76,0))</f>
        <v>48655.938537251124</v>
      </c>
      <c r="S107" s="68">
        <f>INDEX(UECs!$G$2:$U$136,MATCH($B107,UECs!$B$2:$B$136,0),MATCH(S$1,UECs!$G$1:$U$1,0))*INDEX(Saturations!$G$2:$U$136,MATCH($B107,Saturations!$B$2:$B$136,0),MATCH(S$1,Saturations!$G$1:$U$1,0))*INDEX('Control Totals'!$E$2:$E$76,MATCH($C107&amp;"_"&amp;S$1,'Control Totals'!$B$2:$B$76,0))</f>
        <v>3640.8983578514208</v>
      </c>
      <c r="T107" s="68">
        <f>INDEX(UECs!$G$2:$U$136,MATCH($B107,UECs!$B$2:$B$136,0),MATCH(T$1,UECs!$G$1:$U$1,0))*INDEX(Saturations!$G$2:$U$136,MATCH($B107,Saturations!$B$2:$B$136,0),MATCH(T$1,Saturations!$G$1:$U$1,0))*INDEX('Control Totals'!$E$2:$E$76,MATCH($C107&amp;"_"&amp;T$1,'Control Totals'!$B$2:$B$76,0))</f>
        <v>0</v>
      </c>
      <c r="U107" s="68">
        <f>INDEX(UECs!$G$2:$U$136,MATCH($B107,UECs!$B$2:$B$136,0),MATCH(U$1,UECs!$G$1:$U$1,0))*INDEX(Saturations!$G$2:$U$136,MATCH($B107,Saturations!$B$2:$B$136,0),MATCH(U$1,Saturations!$G$1:$U$1,0))*INDEX('Control Totals'!$E$2:$E$76,MATCH($C107&amp;"_"&amp;U$1,'Control Totals'!$B$2:$B$76,0))</f>
        <v>3771.481050201779</v>
      </c>
      <c r="V107" s="68">
        <f>INDEX(UECs!$G$2:$U$136,MATCH($B107,UECs!$B$2:$B$136,0),MATCH(V$1,UECs!$G$1:$U$1,0))*INDEX(Saturations!$G$2:$U$136,MATCH($B107,Saturations!$B$2:$B$136,0),MATCH(V$1,Saturations!$G$1:$U$1,0))*INDEX('Control Totals'!$E$2:$E$76,MATCH($C107&amp;"_"&amp;V$1,'Control Totals'!$B$2:$B$76,0))</f>
        <v>2505.4682741107936</v>
      </c>
    </row>
    <row r="108" spans="1:22" ht="14.4" x14ac:dyDescent="0.3">
      <c r="A108" t="str">
        <f t="shared" si="2"/>
        <v>CAProcessProcess Other</v>
      </c>
      <c r="B108" s="64" t="str">
        <f t="shared" si="3"/>
        <v>CA_Process_Electric_Process Other</v>
      </c>
      <c r="C108" s="65" t="s">
        <v>31</v>
      </c>
      <c r="D108" s="65" t="s">
        <v>99</v>
      </c>
      <c r="E108" s="65" t="s">
        <v>118</v>
      </c>
      <c r="F108" s="65" t="s">
        <v>6</v>
      </c>
      <c r="G108" s="65" t="s">
        <v>6</v>
      </c>
      <c r="H108" s="68">
        <f>INDEX(UECs!$G$2:$U$136,MATCH($B108,UECs!$B$2:$B$136,0),MATCH(H$1,UECs!$G$1:$U$1,0))*INDEX(Saturations!$G$2:$U$136,MATCH($B108,Saturations!$B$2:$B$136,0),MATCH(H$1,Saturations!$G$1:$U$1,0))*INDEX('Control Totals'!$E$2:$E$76,MATCH($C108&amp;"_"&amp;H$1,'Control Totals'!$B$2:$B$76,0))</f>
        <v>238331.28037861414</v>
      </c>
      <c r="I108" s="68">
        <f>INDEX(UECs!$G$2:$U$136,MATCH($B108,UECs!$B$2:$B$136,0),MATCH(I$1,UECs!$G$1:$U$1,0))*INDEX(Saturations!$G$2:$U$136,MATCH($B108,Saturations!$B$2:$B$136,0),MATCH(I$1,Saturations!$G$1:$U$1,0))*INDEX('Control Totals'!$E$2:$E$76,MATCH($C108&amp;"_"&amp;I$1,'Control Totals'!$B$2:$B$76,0))</f>
        <v>24373.538319449981</v>
      </c>
      <c r="J108" s="68">
        <f>INDEX(UECs!$G$2:$U$136,MATCH($B108,UECs!$B$2:$B$136,0),MATCH(J$1,UECs!$G$1:$U$1,0))*INDEX(Saturations!$G$2:$U$136,MATCH($B108,Saturations!$B$2:$B$136,0),MATCH(J$1,Saturations!$G$1:$U$1,0))*INDEX('Control Totals'!$E$2:$E$76,MATCH($C108&amp;"_"&amp;J$1,'Control Totals'!$B$2:$B$76,0))</f>
        <v>793302.16854544624</v>
      </c>
      <c r="K108" s="68">
        <f>INDEX(UECs!$G$2:$U$136,MATCH($B108,UECs!$B$2:$B$136,0),MATCH(K$1,UECs!$G$1:$U$1,0))*INDEX(Saturations!$G$2:$U$136,MATCH($B108,Saturations!$B$2:$B$136,0),MATCH(K$1,Saturations!$G$1:$U$1,0))*INDEX('Control Totals'!$E$2:$E$76,MATCH($C108&amp;"_"&amp;K$1,'Control Totals'!$B$2:$B$76,0))</f>
        <v>119.3889939560467</v>
      </c>
      <c r="L108" s="68">
        <f>INDEX(UECs!$G$2:$U$136,MATCH($B108,UECs!$B$2:$B$136,0),MATCH(L$1,UECs!$G$1:$U$1,0))*INDEX(Saturations!$G$2:$U$136,MATCH($B108,Saturations!$B$2:$B$136,0),MATCH(L$1,Saturations!$G$1:$U$1,0))*INDEX('Control Totals'!$E$2:$E$76,MATCH($C108&amp;"_"&amp;L$1,'Control Totals'!$B$2:$B$76,0))</f>
        <v>593.92809397023188</v>
      </c>
      <c r="M108" s="68">
        <f>INDEX(UECs!$G$2:$U$136,MATCH($B108,UECs!$B$2:$B$136,0),MATCH(M$1,UECs!$G$1:$U$1,0))*INDEX(Saturations!$G$2:$U$136,MATCH($B108,Saturations!$B$2:$B$136,0),MATCH(M$1,Saturations!$G$1:$U$1,0))*INDEX('Control Totals'!$E$2:$E$76,MATCH($C108&amp;"_"&amp;M$1,'Control Totals'!$B$2:$B$76,0))</f>
        <v>6502.1201732021855</v>
      </c>
      <c r="N108" s="68">
        <f>INDEX(UECs!$G$2:$U$136,MATCH($B108,UECs!$B$2:$B$136,0),MATCH(N$1,UECs!$G$1:$U$1,0))*INDEX(Saturations!$G$2:$U$136,MATCH($B108,Saturations!$B$2:$B$136,0),MATCH(N$1,Saturations!$G$1:$U$1,0))*INDEX('Control Totals'!$E$2:$E$76,MATCH($C108&amp;"_"&amp;N$1,'Control Totals'!$B$2:$B$76,0))</f>
        <v>13212.389754724794</v>
      </c>
      <c r="O108" s="68">
        <f>INDEX(UECs!$G$2:$U$136,MATCH($B108,UECs!$B$2:$B$136,0),MATCH(O$1,UECs!$G$1:$U$1,0))*INDEX(Saturations!$G$2:$U$136,MATCH($B108,Saturations!$B$2:$B$136,0),MATCH(O$1,Saturations!$G$1:$U$1,0))*INDEX('Control Totals'!$E$2:$E$76,MATCH($C108&amp;"_"&amp;O$1,'Control Totals'!$B$2:$B$76,0))</f>
        <v>0</v>
      </c>
      <c r="P108" s="68">
        <f>INDEX(UECs!$G$2:$U$136,MATCH($B108,UECs!$B$2:$B$136,0),MATCH(P$1,UECs!$G$1:$U$1,0))*INDEX(Saturations!$G$2:$U$136,MATCH($B108,Saturations!$B$2:$B$136,0),MATCH(P$1,Saturations!$G$1:$U$1,0))*INDEX('Control Totals'!$E$2:$E$76,MATCH($C108&amp;"_"&amp;P$1,'Control Totals'!$B$2:$B$76,0))</f>
        <v>0</v>
      </c>
      <c r="Q108" s="68">
        <f>INDEX(UECs!$G$2:$U$136,MATCH($B108,UECs!$B$2:$B$136,0),MATCH(Q$1,UECs!$G$1:$U$1,0))*INDEX(Saturations!$G$2:$U$136,MATCH($B108,Saturations!$B$2:$B$136,0),MATCH(Q$1,Saturations!$G$1:$U$1,0))*INDEX('Control Totals'!$E$2:$E$76,MATCH($C108&amp;"_"&amp;Q$1,'Control Totals'!$B$2:$B$76,0))</f>
        <v>2994.4147439239705</v>
      </c>
      <c r="R108" s="68">
        <f>INDEX(UECs!$G$2:$U$136,MATCH($B108,UECs!$B$2:$B$136,0),MATCH(R$1,UECs!$G$1:$U$1,0))*INDEX(Saturations!$G$2:$U$136,MATCH($B108,Saturations!$B$2:$B$136,0),MATCH(R$1,Saturations!$G$1:$U$1,0))*INDEX('Control Totals'!$E$2:$E$76,MATCH($C108&amp;"_"&amp;R$1,'Control Totals'!$B$2:$B$76,0))</f>
        <v>157488.20317546761</v>
      </c>
      <c r="S108" s="68">
        <f>INDEX(UECs!$G$2:$U$136,MATCH($B108,UECs!$B$2:$B$136,0),MATCH(S$1,UECs!$G$1:$U$1,0))*INDEX(Saturations!$G$2:$U$136,MATCH($B108,Saturations!$B$2:$B$136,0),MATCH(S$1,Saturations!$G$1:$U$1,0))*INDEX('Control Totals'!$E$2:$E$76,MATCH($C108&amp;"_"&amp;S$1,'Control Totals'!$B$2:$B$76,0))</f>
        <v>8330.8691238973188</v>
      </c>
      <c r="T108" s="68">
        <f>INDEX(UECs!$G$2:$U$136,MATCH($B108,UECs!$B$2:$B$136,0),MATCH(T$1,UECs!$G$1:$U$1,0))*INDEX(Saturations!$G$2:$U$136,MATCH($B108,Saturations!$B$2:$B$136,0),MATCH(T$1,Saturations!$G$1:$U$1,0))*INDEX('Control Totals'!$E$2:$E$76,MATCH($C108&amp;"_"&amp;T$1,'Control Totals'!$B$2:$B$76,0))</f>
        <v>0</v>
      </c>
      <c r="U108" s="68">
        <f>INDEX(UECs!$G$2:$U$136,MATCH($B108,UECs!$B$2:$B$136,0),MATCH(U$1,UECs!$G$1:$U$1,0))*INDEX(Saturations!$G$2:$U$136,MATCH($B108,Saturations!$B$2:$B$136,0),MATCH(U$1,Saturations!$G$1:$U$1,0))*INDEX('Control Totals'!$E$2:$E$76,MATCH($C108&amp;"_"&amp;U$1,'Control Totals'!$B$2:$B$76,0))</f>
        <v>3512.8782840168269</v>
      </c>
      <c r="V108" s="68">
        <f>INDEX(UECs!$G$2:$U$136,MATCH($B108,UECs!$B$2:$B$136,0),MATCH(V$1,UECs!$G$1:$U$1,0))*INDEX(Saturations!$G$2:$U$136,MATCH($B108,Saturations!$B$2:$B$136,0),MATCH(V$1,Saturations!$G$1:$U$1,0))*INDEX('Control Totals'!$E$2:$E$76,MATCH($C108&amp;"_"&amp;V$1,'Control Totals'!$B$2:$B$76,0))</f>
        <v>6748.6000286532653</v>
      </c>
    </row>
    <row r="109" spans="1:22" ht="14.4" x14ac:dyDescent="0.3">
      <c r="A109" t="str">
        <f t="shared" si="2"/>
        <v>CAMiscellaneousMiscellaneous</v>
      </c>
      <c r="B109" s="64" t="str">
        <f t="shared" si="3"/>
        <v>CA_Miscellaneous_Electric_Miscellaneous</v>
      </c>
      <c r="C109" s="65" t="s">
        <v>31</v>
      </c>
      <c r="D109" s="65" t="s">
        <v>91</v>
      </c>
      <c r="E109" s="65" t="s">
        <v>118</v>
      </c>
      <c r="F109" s="65" t="s">
        <v>91</v>
      </c>
      <c r="G109" s="65" t="s">
        <v>6</v>
      </c>
      <c r="H109" s="68">
        <f>INDEX(UECs!$G$2:$U$136,MATCH($B109,UECs!$B$2:$B$136,0),MATCH(H$1,UECs!$G$1:$U$1,0))*INDEX(Saturations!$G$2:$U$136,MATCH($B109,Saturations!$B$2:$B$136,0),MATCH(H$1,Saturations!$G$1:$U$1,0))*INDEX('Control Totals'!$E$2:$E$76,MATCH($C109&amp;"_"&amp;H$1,'Control Totals'!$B$2:$B$76,0))</f>
        <v>1137639.2471077661</v>
      </c>
      <c r="I109" s="68">
        <f>INDEX(UECs!$G$2:$U$136,MATCH($B109,UECs!$B$2:$B$136,0),MATCH(I$1,UECs!$G$1:$U$1,0))*INDEX(Saturations!$G$2:$U$136,MATCH($B109,Saturations!$B$2:$B$136,0),MATCH(I$1,Saturations!$G$1:$U$1,0))*INDEX('Control Totals'!$E$2:$E$76,MATCH($C109&amp;"_"&amp;I$1,'Control Totals'!$B$2:$B$76,0))</f>
        <v>4431.5524217181783</v>
      </c>
      <c r="J109" s="68">
        <f>INDEX(UECs!$G$2:$U$136,MATCH($B109,UECs!$B$2:$B$136,0),MATCH(J$1,UECs!$G$1:$U$1,0))*INDEX(Saturations!$G$2:$U$136,MATCH($B109,Saturations!$B$2:$B$136,0),MATCH(J$1,Saturations!$G$1:$U$1,0))*INDEX('Control Totals'!$E$2:$E$76,MATCH($C109&amp;"_"&amp;J$1,'Control Totals'!$B$2:$B$76,0))</f>
        <v>1265272.4998256769</v>
      </c>
      <c r="K109" s="68">
        <f>INDEX(UECs!$G$2:$U$136,MATCH($B109,UECs!$B$2:$B$136,0),MATCH(K$1,UECs!$G$1:$U$1,0))*INDEX(Saturations!$G$2:$U$136,MATCH($B109,Saturations!$B$2:$B$136,0),MATCH(K$1,Saturations!$G$1:$U$1,0))*INDEX('Control Totals'!$E$2:$E$76,MATCH($C109&amp;"_"&amp;K$1,'Control Totals'!$B$2:$B$76,0))</f>
        <v>0</v>
      </c>
      <c r="L109" s="68">
        <f>INDEX(UECs!$G$2:$U$136,MATCH($B109,UECs!$B$2:$B$136,0),MATCH(L$1,UECs!$G$1:$U$1,0))*INDEX(Saturations!$G$2:$U$136,MATCH($B109,Saturations!$B$2:$B$136,0),MATCH(L$1,Saturations!$G$1:$U$1,0))*INDEX('Control Totals'!$E$2:$E$76,MATCH($C109&amp;"_"&amp;L$1,'Control Totals'!$B$2:$B$76,0))</f>
        <v>0</v>
      </c>
      <c r="M109" s="68">
        <f>INDEX(UECs!$G$2:$U$136,MATCH($B109,UECs!$B$2:$B$136,0),MATCH(M$1,UECs!$G$1:$U$1,0))*INDEX(Saturations!$G$2:$U$136,MATCH($B109,Saturations!$B$2:$B$136,0),MATCH(M$1,Saturations!$G$1:$U$1,0))*INDEX('Control Totals'!$E$2:$E$76,MATCH($C109&amp;"_"&amp;M$1,'Control Totals'!$B$2:$B$76,0))</f>
        <v>4049.5439657521101</v>
      </c>
      <c r="N109" s="68">
        <f>INDEX(UECs!$G$2:$U$136,MATCH($B109,UECs!$B$2:$B$136,0),MATCH(N$1,UECs!$G$1:$U$1,0))*INDEX(Saturations!$G$2:$U$136,MATCH($B109,Saturations!$B$2:$B$136,0),MATCH(N$1,Saturations!$G$1:$U$1,0))*INDEX('Control Totals'!$E$2:$E$76,MATCH($C109&amp;"_"&amp;N$1,'Control Totals'!$B$2:$B$76,0))</f>
        <v>1275.7935755976173</v>
      </c>
      <c r="O109" s="68">
        <f>INDEX(UECs!$G$2:$U$136,MATCH($B109,UECs!$B$2:$B$136,0),MATCH(O$1,UECs!$G$1:$U$1,0))*INDEX(Saturations!$G$2:$U$136,MATCH($B109,Saturations!$B$2:$B$136,0),MATCH(O$1,Saturations!$G$1:$U$1,0))*INDEX('Control Totals'!$E$2:$E$76,MATCH($C109&amp;"_"&amp;O$1,'Control Totals'!$B$2:$B$76,0))</f>
        <v>65484.088559933458</v>
      </c>
      <c r="P109" s="68">
        <f>INDEX(UECs!$G$2:$U$136,MATCH($B109,UECs!$B$2:$B$136,0),MATCH(P$1,UECs!$G$1:$U$1,0))*INDEX(Saturations!$G$2:$U$136,MATCH($B109,Saturations!$B$2:$B$136,0),MATCH(P$1,Saturations!$G$1:$U$1,0))*INDEX('Control Totals'!$E$2:$E$76,MATCH($C109&amp;"_"&amp;P$1,'Control Totals'!$B$2:$B$76,0))</f>
        <v>150859.08895636891</v>
      </c>
      <c r="Q109" s="68">
        <f>INDEX(UECs!$G$2:$U$136,MATCH($B109,UECs!$B$2:$B$136,0),MATCH(Q$1,UECs!$G$1:$U$1,0))*INDEX(Saturations!$G$2:$U$136,MATCH($B109,Saturations!$B$2:$B$136,0),MATCH(Q$1,Saturations!$G$1:$U$1,0))*INDEX('Control Totals'!$E$2:$E$76,MATCH($C109&amp;"_"&amp;Q$1,'Control Totals'!$B$2:$B$76,0))</f>
        <v>0</v>
      </c>
      <c r="R109" s="68">
        <f>INDEX(UECs!$G$2:$U$136,MATCH($B109,UECs!$B$2:$B$136,0),MATCH(R$1,UECs!$G$1:$U$1,0))*INDEX(Saturations!$G$2:$U$136,MATCH($B109,Saturations!$B$2:$B$136,0),MATCH(R$1,Saturations!$G$1:$U$1,0))*INDEX('Control Totals'!$E$2:$E$76,MATCH($C109&amp;"_"&amp;R$1,'Control Totals'!$B$2:$B$76,0))</f>
        <v>26518.773696943103</v>
      </c>
      <c r="S109" s="68">
        <f>INDEX(UECs!$G$2:$U$136,MATCH($B109,UECs!$B$2:$B$136,0),MATCH(S$1,UECs!$G$1:$U$1,0))*INDEX(Saturations!$G$2:$U$136,MATCH($B109,Saturations!$B$2:$B$136,0),MATCH(S$1,Saturations!$G$1:$U$1,0))*INDEX('Control Totals'!$E$2:$E$76,MATCH($C109&amp;"_"&amp;S$1,'Control Totals'!$B$2:$B$76,0))</f>
        <v>17350.423428703438</v>
      </c>
      <c r="T109" s="68">
        <f>INDEX(UECs!$G$2:$U$136,MATCH($B109,UECs!$B$2:$B$136,0),MATCH(T$1,UECs!$G$1:$U$1,0))*INDEX(Saturations!$G$2:$U$136,MATCH($B109,Saturations!$B$2:$B$136,0),MATCH(T$1,Saturations!$G$1:$U$1,0))*INDEX('Control Totals'!$E$2:$E$76,MATCH($C109&amp;"_"&amp;T$1,'Control Totals'!$B$2:$B$76,0))</f>
        <v>0</v>
      </c>
      <c r="U109" s="68">
        <f>INDEX(UECs!$G$2:$U$136,MATCH($B109,UECs!$B$2:$B$136,0),MATCH(U$1,UECs!$G$1:$U$1,0))*INDEX(Saturations!$G$2:$U$136,MATCH($B109,Saturations!$B$2:$B$136,0),MATCH(U$1,Saturations!$G$1:$U$1,0))*INDEX('Control Totals'!$E$2:$E$76,MATCH($C109&amp;"_"&amp;U$1,'Control Totals'!$B$2:$B$76,0))</f>
        <v>0</v>
      </c>
      <c r="V109" s="68">
        <f>INDEX(UECs!$G$2:$U$136,MATCH($B109,UECs!$B$2:$B$136,0),MATCH(V$1,UECs!$G$1:$U$1,0))*INDEX(Saturations!$G$2:$U$136,MATCH($B109,Saturations!$B$2:$B$136,0),MATCH(V$1,Saturations!$G$1:$U$1,0))*INDEX('Control Totals'!$E$2:$E$76,MATCH($C109&amp;"_"&amp;V$1,'Control Totals'!$B$2:$B$76,0))</f>
        <v>19398.790166195806</v>
      </c>
    </row>
    <row r="110" spans="1:22" ht="14.4" x14ac:dyDescent="0.3">
      <c r="A110" t="str">
        <f t="shared" si="2"/>
        <v>WYCoolingAir-Cooled Chiller</v>
      </c>
      <c r="B110" s="64" t="str">
        <f t="shared" si="3"/>
        <v>WY_Cooling_Electric_Air-Cooled Chiller</v>
      </c>
      <c r="C110" s="65" t="s">
        <v>28</v>
      </c>
      <c r="D110" s="65" t="s">
        <v>76</v>
      </c>
      <c r="E110" s="65" t="s">
        <v>118</v>
      </c>
      <c r="F110" s="65" t="s">
        <v>77</v>
      </c>
      <c r="G110" s="65" t="s">
        <v>0</v>
      </c>
      <c r="H110" s="68">
        <f>INDEX(UECs!$G$2:$U$136,MATCH($B110,UECs!$B$2:$B$136,0),MATCH(H$1,UECs!$G$1:$U$1,0))*INDEX(Saturations!$G$2:$U$136,MATCH($B110,Saturations!$B$2:$B$136,0),MATCH(H$1,Saturations!$G$1:$U$1,0))*INDEX('Control Totals'!$E$2:$E$76,MATCH($C110&amp;"_"&amp;H$1,'Control Totals'!$B$2:$B$76,0))</f>
        <v>236.67622978172534</v>
      </c>
      <c r="I110" s="68">
        <f>INDEX(UECs!$G$2:$U$136,MATCH($B110,UECs!$B$2:$B$136,0),MATCH(I$1,UECs!$G$1:$U$1,0))*INDEX(Saturations!$G$2:$U$136,MATCH($B110,Saturations!$B$2:$B$136,0),MATCH(I$1,Saturations!$G$1:$U$1,0))*INDEX('Control Totals'!$E$2:$E$76,MATCH($C110&amp;"_"&amp;I$1,'Control Totals'!$B$2:$B$76,0))</f>
        <v>32375.73247049993</v>
      </c>
      <c r="J110" s="68">
        <f>INDEX(UECs!$G$2:$U$136,MATCH($B110,UECs!$B$2:$B$136,0),MATCH(J$1,UECs!$G$1:$U$1,0))*INDEX(Saturations!$G$2:$U$136,MATCH($B110,Saturations!$B$2:$B$136,0),MATCH(J$1,Saturations!$G$1:$U$1,0))*INDEX('Control Totals'!$E$2:$E$76,MATCH($C110&amp;"_"&amp;J$1,'Control Totals'!$B$2:$B$76,0))</f>
        <v>123617.6388263905</v>
      </c>
      <c r="K110" s="68">
        <f>INDEX(UECs!$G$2:$U$136,MATCH($B110,UECs!$B$2:$B$136,0),MATCH(K$1,UECs!$G$1:$U$1,0))*INDEX(Saturations!$G$2:$U$136,MATCH($B110,Saturations!$B$2:$B$136,0),MATCH(K$1,Saturations!$G$1:$U$1,0))*INDEX('Control Totals'!$E$2:$E$76,MATCH($C110&amp;"_"&amp;K$1,'Control Totals'!$B$2:$B$76,0))</f>
        <v>32.939423095879519</v>
      </c>
      <c r="L110" s="68">
        <f>INDEX(UECs!$G$2:$U$136,MATCH($B110,UECs!$B$2:$B$136,0),MATCH(L$1,UECs!$G$1:$U$1,0))*INDEX(Saturations!$G$2:$U$136,MATCH($B110,Saturations!$B$2:$B$136,0),MATCH(L$1,Saturations!$G$1:$U$1,0))*INDEX('Control Totals'!$E$2:$E$76,MATCH($C110&amp;"_"&amp;L$1,'Control Totals'!$B$2:$B$76,0))</f>
        <v>2979.4737975798807</v>
      </c>
      <c r="M110" s="68">
        <f>INDEX(UECs!$G$2:$U$136,MATCH($B110,UECs!$B$2:$B$136,0),MATCH(M$1,UECs!$G$1:$U$1,0))*INDEX(Saturations!$G$2:$U$136,MATCH($B110,Saturations!$B$2:$B$136,0),MATCH(M$1,Saturations!$G$1:$U$1,0))*INDEX('Control Totals'!$E$2:$E$76,MATCH($C110&amp;"_"&amp;M$1,'Control Totals'!$B$2:$B$76,0))</f>
        <v>2084.883430588608</v>
      </c>
      <c r="N110" s="68">
        <f>INDEX(UECs!$G$2:$U$136,MATCH($B110,UECs!$B$2:$B$136,0),MATCH(N$1,UECs!$G$1:$U$1,0))*INDEX(Saturations!$G$2:$U$136,MATCH($B110,Saturations!$B$2:$B$136,0),MATCH(N$1,Saturations!$G$1:$U$1,0))*INDEX('Control Totals'!$E$2:$E$76,MATCH($C110&amp;"_"&amp;N$1,'Control Totals'!$B$2:$B$76,0))</f>
        <v>158675.57209085382</v>
      </c>
      <c r="O110" s="68">
        <f>INDEX(UECs!$G$2:$U$136,MATCH($B110,UECs!$B$2:$B$136,0),MATCH(O$1,UECs!$G$1:$U$1,0))*INDEX(Saturations!$G$2:$U$136,MATCH($B110,Saturations!$B$2:$B$136,0),MATCH(O$1,Saturations!$G$1:$U$1,0))*INDEX('Control Totals'!$E$2:$E$76,MATCH($C110&amp;"_"&amp;O$1,'Control Totals'!$B$2:$B$76,0))</f>
        <v>0</v>
      </c>
      <c r="P110" s="68">
        <f>INDEX(UECs!$G$2:$U$136,MATCH($B110,UECs!$B$2:$B$136,0),MATCH(P$1,UECs!$G$1:$U$1,0))*INDEX(Saturations!$G$2:$U$136,MATCH($B110,Saturations!$B$2:$B$136,0),MATCH(P$1,Saturations!$G$1:$U$1,0))*INDEX('Control Totals'!$E$2:$E$76,MATCH($C110&amp;"_"&amp;P$1,'Control Totals'!$B$2:$B$76,0))</f>
        <v>482.80803296508236</v>
      </c>
      <c r="Q110" s="68">
        <f>INDEX(UECs!$G$2:$U$136,MATCH($B110,UECs!$B$2:$B$136,0),MATCH(Q$1,UECs!$G$1:$U$1,0))*INDEX(Saturations!$G$2:$U$136,MATCH($B110,Saturations!$B$2:$B$136,0),MATCH(Q$1,Saturations!$G$1:$U$1,0))*INDEX('Control Totals'!$E$2:$E$76,MATCH($C110&amp;"_"&amp;Q$1,'Control Totals'!$B$2:$B$76,0))</f>
        <v>1563940.0027636806</v>
      </c>
      <c r="R110" s="68">
        <f>INDEX(UECs!$G$2:$U$136,MATCH($B110,UECs!$B$2:$B$136,0),MATCH(R$1,UECs!$G$1:$U$1,0))*INDEX(Saturations!$G$2:$U$136,MATCH($B110,Saturations!$B$2:$B$136,0),MATCH(R$1,Saturations!$G$1:$U$1,0))*INDEX('Control Totals'!$E$2:$E$76,MATCH($C110&amp;"_"&amp;R$1,'Control Totals'!$B$2:$B$76,0))</f>
        <v>28111.83657446639</v>
      </c>
      <c r="S110" s="68">
        <f>INDEX(UECs!$G$2:$U$136,MATCH($B110,UECs!$B$2:$B$136,0),MATCH(S$1,UECs!$G$1:$U$1,0))*INDEX(Saturations!$G$2:$U$136,MATCH($B110,Saturations!$B$2:$B$136,0),MATCH(S$1,Saturations!$G$1:$U$1,0))*INDEX('Control Totals'!$E$2:$E$76,MATCH($C110&amp;"_"&amp;S$1,'Control Totals'!$B$2:$B$76,0))</f>
        <v>272470.57715761405</v>
      </c>
      <c r="T110" s="68">
        <f>INDEX(UECs!$G$2:$U$136,MATCH($B110,UECs!$B$2:$B$136,0),MATCH(T$1,UECs!$G$1:$U$1,0))*INDEX(Saturations!$G$2:$U$136,MATCH($B110,Saturations!$B$2:$B$136,0),MATCH(T$1,Saturations!$G$1:$U$1,0))*INDEX('Control Totals'!$E$2:$E$76,MATCH($C110&amp;"_"&amp;T$1,'Control Totals'!$B$2:$B$76,0))</f>
        <v>56.601922671008296</v>
      </c>
      <c r="U110" s="68">
        <f>INDEX(UECs!$G$2:$U$136,MATCH($B110,UECs!$B$2:$B$136,0),MATCH(U$1,UECs!$G$1:$U$1,0))*INDEX(Saturations!$G$2:$U$136,MATCH($B110,Saturations!$B$2:$B$136,0),MATCH(U$1,Saturations!$G$1:$U$1,0))*INDEX('Control Totals'!$E$2:$E$76,MATCH($C110&amp;"_"&amp;U$1,'Control Totals'!$B$2:$B$76,0))</f>
        <v>291034.28582425922</v>
      </c>
      <c r="V110" s="68">
        <f>INDEX(UECs!$G$2:$U$136,MATCH($B110,UECs!$B$2:$B$136,0),MATCH(V$1,UECs!$G$1:$U$1,0))*INDEX(Saturations!$G$2:$U$136,MATCH($B110,Saturations!$B$2:$B$136,0),MATCH(V$1,Saturations!$G$1:$U$1,0))*INDEX('Control Totals'!$E$2:$E$76,MATCH($C110&amp;"_"&amp;V$1,'Control Totals'!$B$2:$B$76,0))</f>
        <v>401144.20614436694</v>
      </c>
    </row>
    <row r="111" spans="1:22" ht="14.4" x14ac:dyDescent="0.3">
      <c r="A111" t="str">
        <f t="shared" si="2"/>
        <v>WYCoolingWater-Cooled Chiller</v>
      </c>
      <c r="B111" s="64" t="str">
        <f t="shared" si="3"/>
        <v>WY_Cooling_Electric_Water-Cooled Chiller</v>
      </c>
      <c r="C111" s="65" t="s">
        <v>28</v>
      </c>
      <c r="D111" s="65" t="s">
        <v>76</v>
      </c>
      <c r="E111" s="65" t="s">
        <v>118</v>
      </c>
      <c r="F111" s="65" t="s">
        <v>78</v>
      </c>
      <c r="G111" s="65" t="s">
        <v>0</v>
      </c>
      <c r="H111" s="68">
        <f>INDEX(UECs!$G$2:$U$136,MATCH($B111,UECs!$B$2:$B$136,0),MATCH(H$1,UECs!$G$1:$U$1,0))*INDEX(Saturations!$G$2:$U$136,MATCH($B111,Saturations!$B$2:$B$136,0),MATCH(H$1,Saturations!$G$1:$U$1,0))*INDEX('Control Totals'!$E$2:$E$76,MATCH($C111&amp;"_"&amp;H$1,'Control Totals'!$B$2:$B$76,0))</f>
        <v>0</v>
      </c>
      <c r="I111" s="68">
        <f>INDEX(UECs!$G$2:$U$136,MATCH($B111,UECs!$B$2:$B$136,0),MATCH(I$1,UECs!$G$1:$U$1,0))*INDEX(Saturations!$G$2:$U$136,MATCH($B111,Saturations!$B$2:$B$136,0),MATCH(I$1,Saturations!$G$1:$U$1,0))*INDEX('Control Totals'!$E$2:$E$76,MATCH($C111&amp;"_"&amp;I$1,'Control Totals'!$B$2:$B$76,0))</f>
        <v>0</v>
      </c>
      <c r="J111" s="68">
        <f>INDEX(UECs!$G$2:$U$136,MATCH($B111,UECs!$B$2:$B$136,0),MATCH(J$1,UECs!$G$1:$U$1,0))*INDEX(Saturations!$G$2:$U$136,MATCH($B111,Saturations!$B$2:$B$136,0),MATCH(J$1,Saturations!$G$1:$U$1,0))*INDEX('Control Totals'!$E$2:$E$76,MATCH($C111&amp;"_"&amp;J$1,'Control Totals'!$B$2:$B$76,0))</f>
        <v>131431.3704589135</v>
      </c>
      <c r="K111" s="68">
        <f>INDEX(UECs!$G$2:$U$136,MATCH($B111,UECs!$B$2:$B$136,0),MATCH(K$1,UECs!$G$1:$U$1,0))*INDEX(Saturations!$G$2:$U$136,MATCH($B111,Saturations!$B$2:$B$136,0),MATCH(K$1,Saturations!$G$1:$U$1,0))*INDEX('Control Totals'!$E$2:$E$76,MATCH($C111&amp;"_"&amp;K$1,'Control Totals'!$B$2:$B$76,0))</f>
        <v>35.021486906876582</v>
      </c>
      <c r="L111" s="68">
        <f>INDEX(UECs!$G$2:$U$136,MATCH($B111,UECs!$B$2:$B$136,0),MATCH(L$1,UECs!$G$1:$U$1,0))*INDEX(Saturations!$G$2:$U$136,MATCH($B111,Saturations!$B$2:$B$136,0),MATCH(L$1,Saturations!$G$1:$U$1,0))*INDEX('Control Totals'!$E$2:$E$76,MATCH($C111&amp;"_"&amp;L$1,'Control Totals'!$B$2:$B$76,0))</f>
        <v>0</v>
      </c>
      <c r="M111" s="68">
        <f>INDEX(UECs!$G$2:$U$136,MATCH($B111,UECs!$B$2:$B$136,0),MATCH(M$1,UECs!$G$1:$U$1,0))*INDEX(Saturations!$G$2:$U$136,MATCH($B111,Saturations!$B$2:$B$136,0),MATCH(M$1,Saturations!$G$1:$U$1,0))*INDEX('Control Totals'!$E$2:$E$76,MATCH($C111&amp;"_"&amp;M$1,'Control Totals'!$B$2:$B$76,0))</f>
        <v>0</v>
      </c>
      <c r="N111" s="68">
        <f>INDEX(UECs!$G$2:$U$136,MATCH($B111,UECs!$B$2:$B$136,0),MATCH(N$1,UECs!$G$1:$U$1,0))*INDEX(Saturations!$G$2:$U$136,MATCH($B111,Saturations!$B$2:$B$136,0),MATCH(N$1,Saturations!$G$1:$U$1,0))*INDEX('Control Totals'!$E$2:$E$76,MATCH($C111&amp;"_"&amp;N$1,'Control Totals'!$B$2:$B$76,0))</f>
        <v>168705.27617455862</v>
      </c>
      <c r="O111" s="68">
        <f>INDEX(UECs!$G$2:$U$136,MATCH($B111,UECs!$B$2:$B$136,0),MATCH(O$1,UECs!$G$1:$U$1,0))*INDEX(Saturations!$G$2:$U$136,MATCH($B111,Saturations!$B$2:$B$136,0),MATCH(O$1,Saturations!$G$1:$U$1,0))*INDEX('Control Totals'!$E$2:$E$76,MATCH($C111&amp;"_"&amp;O$1,'Control Totals'!$B$2:$B$76,0))</f>
        <v>0</v>
      </c>
      <c r="P111" s="68">
        <f>INDEX(UECs!$G$2:$U$136,MATCH($B111,UECs!$B$2:$B$136,0),MATCH(P$1,UECs!$G$1:$U$1,0))*INDEX(Saturations!$G$2:$U$136,MATCH($B111,Saturations!$B$2:$B$136,0),MATCH(P$1,Saturations!$G$1:$U$1,0))*INDEX('Control Totals'!$E$2:$E$76,MATCH($C111&amp;"_"&amp;P$1,'Control Totals'!$B$2:$B$76,0))</f>
        <v>0</v>
      </c>
      <c r="Q111" s="68">
        <f>INDEX(UECs!$G$2:$U$136,MATCH($B111,UECs!$B$2:$B$136,0),MATCH(Q$1,UECs!$G$1:$U$1,0))*INDEX(Saturations!$G$2:$U$136,MATCH($B111,Saturations!$B$2:$B$136,0),MATCH(Q$1,Saturations!$G$1:$U$1,0))*INDEX('Control Totals'!$E$2:$E$76,MATCH($C111&amp;"_"&amp;Q$1,'Control Totals'!$B$2:$B$76,0))</f>
        <v>1662794.8877702199</v>
      </c>
      <c r="R111" s="68">
        <f>INDEX(UECs!$G$2:$U$136,MATCH($B111,UECs!$B$2:$B$136,0),MATCH(R$1,UECs!$G$1:$U$1,0))*INDEX(Saturations!$G$2:$U$136,MATCH($B111,Saturations!$B$2:$B$136,0),MATCH(R$1,Saturations!$G$1:$U$1,0))*INDEX('Control Totals'!$E$2:$E$76,MATCH($C111&amp;"_"&amp;R$1,'Control Totals'!$B$2:$B$76,0))</f>
        <v>29888.754082158917</v>
      </c>
      <c r="S111" s="68">
        <f>INDEX(UECs!$G$2:$U$136,MATCH($B111,UECs!$B$2:$B$136,0),MATCH(S$1,UECs!$G$1:$U$1,0))*INDEX(Saturations!$G$2:$U$136,MATCH($B111,Saturations!$B$2:$B$136,0),MATCH(S$1,Saturations!$G$1:$U$1,0))*INDEX('Control Totals'!$E$2:$E$76,MATCH($C111&amp;"_"&amp;S$1,'Control Totals'!$B$2:$B$76,0))</f>
        <v>289693.13526405266</v>
      </c>
      <c r="T111" s="68">
        <f>INDEX(UECs!$G$2:$U$136,MATCH($B111,UECs!$B$2:$B$136,0),MATCH(T$1,UECs!$G$1:$U$1,0))*INDEX(Saturations!$G$2:$U$136,MATCH($B111,Saturations!$B$2:$B$136,0),MATCH(T$1,Saturations!$G$1:$U$1,0))*INDEX('Control Totals'!$E$2:$E$76,MATCH($C111&amp;"_"&amp;T$1,'Control Totals'!$B$2:$B$76,0))</f>
        <v>0</v>
      </c>
      <c r="U111" s="68">
        <f>INDEX(UECs!$G$2:$U$136,MATCH($B111,UECs!$B$2:$B$136,0),MATCH(U$1,UECs!$G$1:$U$1,0))*INDEX(Saturations!$G$2:$U$136,MATCH($B111,Saturations!$B$2:$B$136,0),MATCH(U$1,Saturations!$G$1:$U$1,0))*INDEX('Control Totals'!$E$2:$E$76,MATCH($C111&amp;"_"&amp;U$1,'Control Totals'!$B$2:$B$76,0))</f>
        <v>309430.23503412458</v>
      </c>
      <c r="V111" s="68">
        <f>INDEX(UECs!$G$2:$U$136,MATCH($B111,UECs!$B$2:$B$136,0),MATCH(V$1,UECs!$G$1:$U$1,0))*INDEX(Saturations!$G$2:$U$136,MATCH($B111,Saturations!$B$2:$B$136,0),MATCH(V$1,Saturations!$G$1:$U$1,0))*INDEX('Control Totals'!$E$2:$E$76,MATCH($C111&amp;"_"&amp;V$1,'Control Totals'!$B$2:$B$76,0))</f>
        <v>426500.0793232391</v>
      </c>
    </row>
    <row r="112" spans="1:22" ht="14.4" x14ac:dyDescent="0.3">
      <c r="A112" t="str">
        <f t="shared" si="2"/>
        <v>WYCoolingRTU</v>
      </c>
      <c r="B112" s="64" t="str">
        <f t="shared" si="3"/>
        <v>WY_Cooling_Electric_RTU</v>
      </c>
      <c r="C112" s="65" t="s">
        <v>28</v>
      </c>
      <c r="D112" s="65" t="s">
        <v>76</v>
      </c>
      <c r="E112" s="65" t="s">
        <v>118</v>
      </c>
      <c r="F112" s="65" t="s">
        <v>79</v>
      </c>
      <c r="G112" s="65" t="s">
        <v>0</v>
      </c>
      <c r="H112" s="68">
        <f>INDEX(UECs!$G$2:$U$136,MATCH($B112,UECs!$B$2:$B$136,0),MATCH(H$1,UECs!$G$1:$U$1,0))*INDEX(Saturations!$G$2:$U$136,MATCH($B112,Saturations!$B$2:$B$136,0),MATCH(H$1,Saturations!$G$1:$U$1,0))*INDEX('Control Totals'!$E$2:$E$76,MATCH($C112&amp;"_"&amp;H$1,'Control Totals'!$B$2:$B$76,0))</f>
        <v>257191.7677323916</v>
      </c>
      <c r="I112" s="68">
        <f>INDEX(UECs!$G$2:$U$136,MATCH($B112,UECs!$B$2:$B$136,0),MATCH(I$1,UECs!$G$1:$U$1,0))*INDEX(Saturations!$G$2:$U$136,MATCH($B112,Saturations!$B$2:$B$136,0),MATCH(I$1,Saturations!$G$1:$U$1,0))*INDEX('Control Totals'!$E$2:$E$76,MATCH($C112&amp;"_"&amp;I$1,'Control Totals'!$B$2:$B$76,0))</f>
        <v>35182121.472013608</v>
      </c>
      <c r="J112" s="68">
        <f>INDEX(UECs!$G$2:$U$136,MATCH($B112,UECs!$B$2:$B$136,0),MATCH(J$1,UECs!$G$1:$U$1,0))*INDEX(Saturations!$G$2:$U$136,MATCH($B112,Saturations!$B$2:$B$136,0),MATCH(J$1,Saturations!$G$1:$U$1,0))*INDEX('Control Totals'!$E$2:$E$76,MATCH($C112&amp;"_"&amp;J$1,'Control Totals'!$B$2:$B$76,0))</f>
        <v>280252.29921076878</v>
      </c>
      <c r="K112" s="68">
        <f>INDEX(UECs!$G$2:$U$136,MATCH($B112,UECs!$B$2:$B$136,0),MATCH(K$1,UECs!$G$1:$U$1,0))*INDEX(Saturations!$G$2:$U$136,MATCH($B112,Saturations!$B$2:$B$136,0),MATCH(K$1,Saturations!$G$1:$U$1,0))*INDEX('Control Totals'!$E$2:$E$76,MATCH($C112&amp;"_"&amp;K$1,'Control Totals'!$B$2:$B$76,0))</f>
        <v>74.676633083577229</v>
      </c>
      <c r="L112" s="68">
        <f>INDEX(UECs!$G$2:$U$136,MATCH($B112,UECs!$B$2:$B$136,0),MATCH(L$1,UECs!$G$1:$U$1,0))*INDEX(Saturations!$G$2:$U$136,MATCH($B112,Saturations!$B$2:$B$136,0),MATCH(L$1,Saturations!$G$1:$U$1,0))*INDEX('Control Totals'!$E$2:$E$76,MATCH($C112&amp;"_"&amp;L$1,'Control Totals'!$B$2:$B$76,0))</f>
        <v>3237740.1550575155</v>
      </c>
      <c r="M112" s="68">
        <f>INDEX(UECs!$G$2:$U$136,MATCH($B112,UECs!$B$2:$B$136,0),MATCH(M$1,UECs!$G$1:$U$1,0))*INDEX(Saturations!$G$2:$U$136,MATCH($B112,Saturations!$B$2:$B$136,0),MATCH(M$1,Saturations!$G$1:$U$1,0))*INDEX('Control Totals'!$E$2:$E$76,MATCH($C112&amp;"_"&amp;M$1,'Control Totals'!$B$2:$B$76,0))</f>
        <v>2265605.0230459613</v>
      </c>
      <c r="N112" s="68">
        <f>INDEX(UECs!$G$2:$U$136,MATCH($B112,UECs!$B$2:$B$136,0),MATCH(N$1,UECs!$G$1:$U$1,0))*INDEX(Saturations!$G$2:$U$136,MATCH($B112,Saturations!$B$2:$B$136,0),MATCH(N$1,Saturations!$G$1:$U$1,0))*INDEX('Control Totals'!$E$2:$E$76,MATCH($C112&amp;"_"&amp;N$1,'Control Totals'!$B$2:$B$76,0))</f>
        <v>359731.78527943505</v>
      </c>
      <c r="O112" s="68">
        <f>INDEX(UECs!$G$2:$U$136,MATCH($B112,UECs!$B$2:$B$136,0),MATCH(O$1,UECs!$G$1:$U$1,0))*INDEX(Saturations!$G$2:$U$136,MATCH($B112,Saturations!$B$2:$B$136,0),MATCH(O$1,Saturations!$G$1:$U$1,0))*INDEX('Control Totals'!$E$2:$E$76,MATCH($C112&amp;"_"&amp;O$1,'Control Totals'!$B$2:$B$76,0))</f>
        <v>0</v>
      </c>
      <c r="P112" s="68">
        <f>INDEX(UECs!$G$2:$U$136,MATCH($B112,UECs!$B$2:$B$136,0),MATCH(P$1,UECs!$G$1:$U$1,0))*INDEX(Saturations!$G$2:$U$136,MATCH($B112,Saturations!$B$2:$B$136,0),MATCH(P$1,Saturations!$G$1:$U$1,0))*INDEX('Control Totals'!$E$2:$E$76,MATCH($C112&amp;"_"&amp;P$1,'Control Totals'!$B$2:$B$76,0))</f>
        <v>524658.73564154736</v>
      </c>
      <c r="Q112" s="68">
        <f>INDEX(UECs!$G$2:$U$136,MATCH($B112,UECs!$B$2:$B$136,0),MATCH(Q$1,UECs!$G$1:$U$1,0))*INDEX(Saturations!$G$2:$U$136,MATCH($B112,Saturations!$B$2:$B$136,0),MATCH(Q$1,Saturations!$G$1:$U$1,0))*INDEX('Control Totals'!$E$2:$E$76,MATCH($C112&amp;"_"&amp;Q$1,'Control Totals'!$B$2:$B$76,0))</f>
        <v>3545592.5688547259</v>
      </c>
      <c r="R112" s="68">
        <f>INDEX(UECs!$G$2:$U$136,MATCH($B112,UECs!$B$2:$B$136,0),MATCH(R$1,UECs!$G$1:$U$1,0))*INDEX(Saturations!$G$2:$U$136,MATCH($B112,Saturations!$B$2:$B$136,0),MATCH(R$1,Saturations!$G$1:$U$1,0))*INDEX('Control Totals'!$E$2:$E$76,MATCH($C112&amp;"_"&amp;R$1,'Control Totals'!$B$2:$B$76,0))</f>
        <v>63732.060487711446</v>
      </c>
      <c r="S112" s="68">
        <f>INDEX(UECs!$G$2:$U$136,MATCH($B112,UECs!$B$2:$B$136,0),MATCH(S$1,UECs!$G$1:$U$1,0))*INDEX(Saturations!$G$2:$U$136,MATCH($B112,Saturations!$B$2:$B$136,0),MATCH(S$1,Saturations!$G$1:$U$1,0))*INDEX('Control Totals'!$E$2:$E$76,MATCH($C112&amp;"_"&amp;S$1,'Control Totals'!$B$2:$B$76,0))</f>
        <v>617715.29080043139</v>
      </c>
      <c r="T112" s="68">
        <f>INDEX(UECs!$G$2:$U$136,MATCH($B112,UECs!$B$2:$B$136,0),MATCH(T$1,UECs!$G$1:$U$1,0))*INDEX(Saturations!$G$2:$U$136,MATCH($B112,Saturations!$B$2:$B$136,0),MATCH(T$1,Saturations!$G$1:$U$1,0))*INDEX('Control Totals'!$E$2:$E$76,MATCH($C112&amp;"_"&amp;T$1,'Control Totals'!$B$2:$B$76,0))</f>
        <v>61508.283118395375</v>
      </c>
      <c r="U112" s="68">
        <f>INDEX(UECs!$G$2:$U$136,MATCH($B112,UECs!$B$2:$B$136,0),MATCH(U$1,UECs!$G$1:$U$1,0))*INDEX(Saturations!$G$2:$U$136,MATCH($B112,Saturations!$B$2:$B$136,0),MATCH(U$1,Saturations!$G$1:$U$1,0))*INDEX('Control Totals'!$E$2:$E$76,MATCH($C112&amp;"_"&amp;U$1,'Control Totals'!$B$2:$B$76,0))</f>
        <v>659800.8870397564</v>
      </c>
      <c r="V112" s="68">
        <f>INDEX(UECs!$G$2:$U$136,MATCH($B112,UECs!$B$2:$B$136,0),MATCH(V$1,UECs!$G$1:$U$1,0))*INDEX(Saturations!$G$2:$U$136,MATCH($B112,Saturations!$B$2:$B$136,0),MATCH(V$1,Saturations!$G$1:$U$1,0))*INDEX('Control Totals'!$E$2:$E$76,MATCH($C112&amp;"_"&amp;V$1,'Control Totals'!$B$2:$B$76,0))</f>
        <v>909429.97418777039</v>
      </c>
    </row>
    <row r="113" spans="1:22" ht="14.4" x14ac:dyDescent="0.3">
      <c r="A113" t="str">
        <f t="shared" si="2"/>
        <v>WYCoolingAir-Source Heat Pump</v>
      </c>
      <c r="B113" s="64" t="str">
        <f t="shared" si="3"/>
        <v>WY_Cooling_Electric_Air-Source Heat Pump</v>
      </c>
      <c r="C113" s="65" t="s">
        <v>28</v>
      </c>
      <c r="D113" s="65" t="s">
        <v>76</v>
      </c>
      <c r="E113" s="65" t="s">
        <v>118</v>
      </c>
      <c r="F113" s="65" t="s">
        <v>80</v>
      </c>
      <c r="G113" s="65" t="s">
        <v>0</v>
      </c>
      <c r="H113" s="68">
        <f>INDEX(UECs!$G$2:$U$136,MATCH($B113,UECs!$B$2:$B$136,0),MATCH(H$1,UECs!$G$1:$U$1,0))*INDEX(Saturations!$G$2:$U$136,MATCH($B113,Saturations!$B$2:$B$136,0),MATCH(H$1,Saturations!$G$1:$U$1,0))*INDEX('Control Totals'!$E$2:$E$76,MATCH($C113&amp;"_"&amp;H$1,'Control Totals'!$B$2:$B$76,0))</f>
        <v>29858.100446172972</v>
      </c>
      <c r="I113" s="68">
        <f>INDEX(UECs!$G$2:$U$136,MATCH($B113,UECs!$B$2:$B$136,0),MATCH(I$1,UECs!$G$1:$U$1,0))*INDEX(Saturations!$G$2:$U$136,MATCH($B113,Saturations!$B$2:$B$136,0),MATCH(I$1,Saturations!$G$1:$U$1,0))*INDEX('Control Totals'!$E$2:$E$76,MATCH($C113&amp;"_"&amp;I$1,'Control Totals'!$B$2:$B$76,0))</f>
        <v>4084389.3491717745</v>
      </c>
      <c r="J113" s="68">
        <f>INDEX(UECs!$G$2:$U$136,MATCH($B113,UECs!$B$2:$B$136,0),MATCH(J$1,UECs!$G$1:$U$1,0))*INDEX(Saturations!$G$2:$U$136,MATCH($B113,Saturations!$B$2:$B$136,0),MATCH(J$1,Saturations!$G$1:$U$1,0))*INDEX('Control Totals'!$E$2:$E$76,MATCH($C113&amp;"_"&amp;J$1,'Control Totals'!$B$2:$B$76,0))</f>
        <v>62087.4678494818</v>
      </c>
      <c r="K113" s="68">
        <f>INDEX(UECs!$G$2:$U$136,MATCH($B113,UECs!$B$2:$B$136,0),MATCH(K$1,UECs!$G$1:$U$1,0))*INDEX(Saturations!$G$2:$U$136,MATCH($B113,Saturations!$B$2:$B$136,0),MATCH(K$1,Saturations!$G$1:$U$1,0))*INDEX('Control Totals'!$E$2:$E$76,MATCH($C113&amp;"_"&amp;K$1,'Control Totals'!$B$2:$B$76,0))</f>
        <v>16.543960812243679</v>
      </c>
      <c r="L113" s="68">
        <f>INDEX(UECs!$G$2:$U$136,MATCH($B113,UECs!$B$2:$B$136,0),MATCH(L$1,UECs!$G$1:$U$1,0))*INDEX(Saturations!$G$2:$U$136,MATCH($B113,Saturations!$B$2:$B$136,0),MATCH(L$1,Saturations!$G$1:$U$1,0))*INDEX('Control Totals'!$E$2:$E$76,MATCH($C113&amp;"_"&amp;L$1,'Control Totals'!$B$2:$B$76,0))</f>
        <v>375878.16912127245</v>
      </c>
      <c r="M113" s="68">
        <f>INDEX(UECs!$G$2:$U$136,MATCH($B113,UECs!$B$2:$B$136,0),MATCH(M$1,UECs!$G$1:$U$1,0))*INDEX(Saturations!$G$2:$U$136,MATCH($B113,Saturations!$B$2:$B$136,0),MATCH(M$1,Saturations!$G$1:$U$1,0))*INDEX('Control Totals'!$E$2:$E$76,MATCH($C113&amp;"_"&amp;M$1,'Control Totals'!$B$2:$B$76,0))</f>
        <v>263020.32505117654</v>
      </c>
      <c r="N113" s="68">
        <f>INDEX(UECs!$G$2:$U$136,MATCH($B113,UECs!$B$2:$B$136,0),MATCH(N$1,UECs!$G$1:$U$1,0))*INDEX(Saturations!$G$2:$U$136,MATCH($B113,Saturations!$B$2:$B$136,0),MATCH(N$1,Saturations!$G$1:$U$1,0))*INDEX('Control Totals'!$E$2:$E$76,MATCH($C113&amp;"_"&amp;N$1,'Control Totals'!$B$2:$B$76,0))</f>
        <v>79695.45911263446</v>
      </c>
      <c r="O113" s="68">
        <f>INDEX(UECs!$G$2:$U$136,MATCH($B113,UECs!$B$2:$B$136,0),MATCH(O$1,UECs!$G$1:$U$1,0))*INDEX(Saturations!$G$2:$U$136,MATCH($B113,Saturations!$B$2:$B$136,0),MATCH(O$1,Saturations!$G$1:$U$1,0))*INDEX('Control Totals'!$E$2:$E$76,MATCH($C113&amp;"_"&amp;O$1,'Control Totals'!$B$2:$B$76,0))</f>
        <v>0</v>
      </c>
      <c r="P113" s="68">
        <f>INDEX(UECs!$G$2:$U$136,MATCH($B113,UECs!$B$2:$B$136,0),MATCH(P$1,UECs!$G$1:$U$1,0))*INDEX(Saturations!$G$2:$U$136,MATCH($B113,Saturations!$B$2:$B$136,0),MATCH(P$1,Saturations!$G$1:$U$1,0))*INDEX('Control Totals'!$E$2:$E$76,MATCH($C113&amp;"_"&amp;P$1,'Control Totals'!$B$2:$B$76,0))</f>
        <v>60909.077171735953</v>
      </c>
      <c r="Q113" s="68">
        <f>INDEX(UECs!$G$2:$U$136,MATCH($B113,UECs!$B$2:$B$136,0),MATCH(Q$1,UECs!$G$1:$U$1,0))*INDEX(Saturations!$G$2:$U$136,MATCH($B113,Saturations!$B$2:$B$136,0),MATCH(Q$1,Saturations!$G$1:$U$1,0))*INDEX('Control Totals'!$E$2:$E$76,MATCH($C113&amp;"_"&amp;Q$1,'Control Totals'!$B$2:$B$76,0))</f>
        <v>785495.30278990336</v>
      </c>
      <c r="R113" s="68">
        <f>INDEX(UECs!$G$2:$U$136,MATCH($B113,UECs!$B$2:$B$136,0),MATCH(R$1,UECs!$G$1:$U$1,0))*INDEX(Saturations!$G$2:$U$136,MATCH($B113,Saturations!$B$2:$B$136,0),MATCH(R$1,Saturations!$G$1:$U$1,0))*INDEX('Control Totals'!$E$2:$E$76,MATCH($C113&amp;"_"&amp;R$1,'Control Totals'!$B$2:$B$76,0))</f>
        <v>14119.285613910735</v>
      </c>
      <c r="S113" s="68">
        <f>INDEX(UECs!$G$2:$U$136,MATCH($B113,UECs!$B$2:$B$136,0),MATCH(S$1,UECs!$G$1:$U$1,0))*INDEX(Saturations!$G$2:$U$136,MATCH($B113,Saturations!$B$2:$B$136,0),MATCH(S$1,Saturations!$G$1:$U$1,0))*INDEX('Control Totals'!$E$2:$E$76,MATCH($C113&amp;"_"&amp;S$1,'Control Totals'!$B$2:$B$76,0))</f>
        <v>136849.46873125024</v>
      </c>
      <c r="T113" s="68">
        <f>INDEX(UECs!$G$2:$U$136,MATCH($B113,UECs!$B$2:$B$136,0),MATCH(T$1,UECs!$G$1:$U$1,0))*INDEX(Saturations!$G$2:$U$136,MATCH($B113,Saturations!$B$2:$B$136,0),MATCH(T$1,Saturations!$G$1:$U$1,0))*INDEX('Control Totals'!$E$2:$E$76,MATCH($C113&amp;"_"&amp;T$1,'Control Totals'!$B$2:$B$76,0))</f>
        <v>7140.665938933148</v>
      </c>
      <c r="U113" s="68">
        <f>INDEX(UECs!$G$2:$U$136,MATCH($B113,UECs!$B$2:$B$136,0),MATCH(U$1,UECs!$G$1:$U$1,0))*INDEX(Saturations!$G$2:$U$136,MATCH($B113,Saturations!$B$2:$B$136,0),MATCH(U$1,Saturations!$G$1:$U$1,0))*INDEX('Control Totals'!$E$2:$E$76,MATCH($C113&amp;"_"&amp;U$1,'Control Totals'!$B$2:$B$76,0))</f>
        <v>146173.16780809601</v>
      </c>
      <c r="V113" s="68">
        <f>INDEX(UECs!$G$2:$U$136,MATCH($B113,UECs!$B$2:$B$136,0),MATCH(V$1,UECs!$G$1:$U$1,0))*INDEX(Saturations!$G$2:$U$136,MATCH($B113,Saturations!$B$2:$B$136,0),MATCH(V$1,Saturations!$G$1:$U$1,0))*INDEX('Control Totals'!$E$2:$E$76,MATCH($C113&amp;"_"&amp;V$1,'Control Totals'!$B$2:$B$76,0))</f>
        <v>201476.3284467234</v>
      </c>
    </row>
    <row r="114" spans="1:22" ht="14.4" x14ac:dyDescent="0.3">
      <c r="A114" t="str">
        <f t="shared" si="2"/>
        <v>WYCoolingGeothermal Heat Pump</v>
      </c>
      <c r="B114" s="64" t="str">
        <f t="shared" si="3"/>
        <v>WY_Cooling_Electric_Geothermal Heat Pump</v>
      </c>
      <c r="C114" s="65" t="s">
        <v>28</v>
      </c>
      <c r="D114" s="65" t="s">
        <v>76</v>
      </c>
      <c r="E114" s="65" t="s">
        <v>118</v>
      </c>
      <c r="F114" s="65" t="s">
        <v>81</v>
      </c>
      <c r="G114" s="65" t="s">
        <v>0</v>
      </c>
      <c r="H114" s="68">
        <f>INDEX(UECs!$G$2:$U$136,MATCH($B114,UECs!$B$2:$B$136,0),MATCH(H$1,UECs!$G$1:$U$1,0))*INDEX(Saturations!$G$2:$U$136,MATCH($B114,Saturations!$B$2:$B$136,0),MATCH(H$1,Saturations!$G$1:$U$1,0))*INDEX('Control Totals'!$E$2:$E$76,MATCH($C114&amp;"_"&amp;H$1,'Control Totals'!$B$2:$B$76,0))</f>
        <v>0</v>
      </c>
      <c r="I114" s="68">
        <f>INDEX(UECs!$G$2:$U$136,MATCH($B114,UECs!$B$2:$B$136,0),MATCH(I$1,UECs!$G$1:$U$1,0))*INDEX(Saturations!$G$2:$U$136,MATCH($B114,Saturations!$B$2:$B$136,0),MATCH(I$1,Saturations!$G$1:$U$1,0))*INDEX('Control Totals'!$E$2:$E$76,MATCH($C114&amp;"_"&amp;I$1,'Control Totals'!$B$2:$B$76,0))</f>
        <v>0</v>
      </c>
      <c r="J114" s="68">
        <f>INDEX(UECs!$G$2:$U$136,MATCH($B114,UECs!$B$2:$B$136,0),MATCH(J$1,UECs!$G$1:$U$1,0))*INDEX(Saturations!$G$2:$U$136,MATCH($B114,Saturations!$B$2:$B$136,0),MATCH(J$1,Saturations!$G$1:$U$1,0))*INDEX('Control Totals'!$E$2:$E$76,MATCH($C114&amp;"_"&amp;J$1,'Control Totals'!$B$2:$B$76,0))</f>
        <v>0</v>
      </c>
      <c r="K114" s="68">
        <f>INDEX(UECs!$G$2:$U$136,MATCH($B114,UECs!$B$2:$B$136,0),MATCH(K$1,UECs!$G$1:$U$1,0))*INDEX(Saturations!$G$2:$U$136,MATCH($B114,Saturations!$B$2:$B$136,0),MATCH(K$1,Saturations!$G$1:$U$1,0))*INDEX('Control Totals'!$E$2:$E$76,MATCH($C114&amp;"_"&amp;K$1,'Control Totals'!$B$2:$B$76,0))</f>
        <v>0</v>
      </c>
      <c r="L114" s="68">
        <f>INDEX(UECs!$G$2:$U$136,MATCH($B114,UECs!$B$2:$B$136,0),MATCH(L$1,UECs!$G$1:$U$1,0))*INDEX(Saturations!$G$2:$U$136,MATCH($B114,Saturations!$B$2:$B$136,0),MATCH(L$1,Saturations!$G$1:$U$1,0))*INDEX('Control Totals'!$E$2:$E$76,MATCH($C114&amp;"_"&amp;L$1,'Control Totals'!$B$2:$B$76,0))</f>
        <v>0</v>
      </c>
      <c r="M114" s="68">
        <f>INDEX(UECs!$G$2:$U$136,MATCH($B114,UECs!$B$2:$B$136,0),MATCH(M$1,UECs!$G$1:$U$1,0))*INDEX(Saturations!$G$2:$U$136,MATCH($B114,Saturations!$B$2:$B$136,0),MATCH(M$1,Saturations!$G$1:$U$1,0))*INDEX('Control Totals'!$E$2:$E$76,MATCH($C114&amp;"_"&amp;M$1,'Control Totals'!$B$2:$B$76,0))</f>
        <v>0</v>
      </c>
      <c r="N114" s="68">
        <f>INDEX(UECs!$G$2:$U$136,MATCH($B114,UECs!$B$2:$B$136,0),MATCH(N$1,UECs!$G$1:$U$1,0))*INDEX(Saturations!$G$2:$U$136,MATCH($B114,Saturations!$B$2:$B$136,0),MATCH(N$1,Saturations!$G$1:$U$1,0))*INDEX('Control Totals'!$E$2:$E$76,MATCH($C114&amp;"_"&amp;N$1,'Control Totals'!$B$2:$B$76,0))</f>
        <v>0</v>
      </c>
      <c r="O114" s="68">
        <f>INDEX(UECs!$G$2:$U$136,MATCH($B114,UECs!$B$2:$B$136,0),MATCH(O$1,UECs!$G$1:$U$1,0))*INDEX(Saturations!$G$2:$U$136,MATCH($B114,Saturations!$B$2:$B$136,0),MATCH(O$1,Saturations!$G$1:$U$1,0))*INDEX('Control Totals'!$E$2:$E$76,MATCH($C114&amp;"_"&amp;O$1,'Control Totals'!$B$2:$B$76,0))</f>
        <v>0</v>
      </c>
      <c r="P114" s="68">
        <f>INDEX(UECs!$G$2:$U$136,MATCH($B114,UECs!$B$2:$B$136,0),MATCH(P$1,UECs!$G$1:$U$1,0))*INDEX(Saturations!$G$2:$U$136,MATCH($B114,Saturations!$B$2:$B$136,0),MATCH(P$1,Saturations!$G$1:$U$1,0))*INDEX('Control Totals'!$E$2:$E$76,MATCH($C114&amp;"_"&amp;P$1,'Control Totals'!$B$2:$B$76,0))</f>
        <v>0</v>
      </c>
      <c r="Q114" s="68">
        <f>INDEX(UECs!$G$2:$U$136,MATCH($B114,UECs!$B$2:$B$136,0),MATCH(Q$1,UECs!$G$1:$U$1,0))*INDEX(Saturations!$G$2:$U$136,MATCH($B114,Saturations!$B$2:$B$136,0),MATCH(Q$1,Saturations!$G$1:$U$1,0))*INDEX('Control Totals'!$E$2:$E$76,MATCH($C114&amp;"_"&amp;Q$1,'Control Totals'!$B$2:$B$76,0))</f>
        <v>0</v>
      </c>
      <c r="R114" s="68">
        <f>INDEX(UECs!$G$2:$U$136,MATCH($B114,UECs!$B$2:$B$136,0),MATCH(R$1,UECs!$G$1:$U$1,0))*INDEX(Saturations!$G$2:$U$136,MATCH($B114,Saturations!$B$2:$B$136,0),MATCH(R$1,Saturations!$G$1:$U$1,0))*INDEX('Control Totals'!$E$2:$E$76,MATCH($C114&amp;"_"&amp;R$1,'Control Totals'!$B$2:$B$76,0))</f>
        <v>0</v>
      </c>
      <c r="S114" s="68">
        <f>INDEX(UECs!$G$2:$U$136,MATCH($B114,UECs!$B$2:$B$136,0),MATCH(S$1,UECs!$G$1:$U$1,0))*INDEX(Saturations!$G$2:$U$136,MATCH($B114,Saturations!$B$2:$B$136,0),MATCH(S$1,Saturations!$G$1:$U$1,0))*INDEX('Control Totals'!$E$2:$E$76,MATCH($C114&amp;"_"&amp;S$1,'Control Totals'!$B$2:$B$76,0))</f>
        <v>0</v>
      </c>
      <c r="T114" s="68">
        <f>INDEX(UECs!$G$2:$U$136,MATCH($B114,UECs!$B$2:$B$136,0),MATCH(T$1,UECs!$G$1:$U$1,0))*INDEX(Saturations!$G$2:$U$136,MATCH($B114,Saturations!$B$2:$B$136,0),MATCH(T$1,Saturations!$G$1:$U$1,0))*INDEX('Control Totals'!$E$2:$E$76,MATCH($C114&amp;"_"&amp;T$1,'Control Totals'!$B$2:$B$76,0))</f>
        <v>0</v>
      </c>
      <c r="U114" s="68">
        <f>INDEX(UECs!$G$2:$U$136,MATCH($B114,UECs!$B$2:$B$136,0),MATCH(U$1,UECs!$G$1:$U$1,0))*INDEX(Saturations!$G$2:$U$136,MATCH($B114,Saturations!$B$2:$B$136,0),MATCH(U$1,Saturations!$G$1:$U$1,0))*INDEX('Control Totals'!$E$2:$E$76,MATCH($C114&amp;"_"&amp;U$1,'Control Totals'!$B$2:$B$76,0))</f>
        <v>0</v>
      </c>
      <c r="V114" s="68">
        <f>INDEX(UECs!$G$2:$U$136,MATCH($B114,UECs!$B$2:$B$136,0),MATCH(V$1,UECs!$G$1:$U$1,0))*INDEX(Saturations!$G$2:$U$136,MATCH($B114,Saturations!$B$2:$B$136,0),MATCH(V$1,Saturations!$G$1:$U$1,0))*INDEX('Control Totals'!$E$2:$E$76,MATCH($C114&amp;"_"&amp;V$1,'Control Totals'!$B$2:$B$76,0))</f>
        <v>0</v>
      </c>
    </row>
    <row r="115" spans="1:22" ht="14.4" x14ac:dyDescent="0.3">
      <c r="A115" t="str">
        <f t="shared" si="2"/>
        <v>WYSpace HeatingElectric Furnace</v>
      </c>
      <c r="B115" s="64" t="str">
        <f t="shared" si="3"/>
        <v>WY_Space Heating_Electric_Electric Furnace</v>
      </c>
      <c r="C115" s="65" t="s">
        <v>28</v>
      </c>
      <c r="D115" s="65" t="s">
        <v>119</v>
      </c>
      <c r="E115" s="65" t="s">
        <v>118</v>
      </c>
      <c r="F115" s="65" t="s">
        <v>82</v>
      </c>
      <c r="G115" s="65" t="s">
        <v>0</v>
      </c>
      <c r="H115" s="68">
        <f>INDEX(UECs!$G$2:$U$136,MATCH($B115,UECs!$B$2:$B$136,0),MATCH(H$1,UECs!$G$1:$U$1,0))*INDEX(Saturations!$G$2:$U$136,MATCH($B115,Saturations!$B$2:$B$136,0),MATCH(H$1,Saturations!$G$1:$U$1,0))*INDEX('Control Totals'!$E$2:$E$76,MATCH($C115&amp;"_"&amp;H$1,'Control Totals'!$B$2:$B$76,0))</f>
        <v>50414.935908934742</v>
      </c>
      <c r="I115" s="68">
        <f>INDEX(UECs!$G$2:$U$136,MATCH($B115,UECs!$B$2:$B$136,0),MATCH(I$1,UECs!$G$1:$U$1,0))*INDEX(Saturations!$G$2:$U$136,MATCH($B115,Saturations!$B$2:$B$136,0),MATCH(I$1,Saturations!$G$1:$U$1,0))*INDEX('Control Totals'!$E$2:$E$76,MATCH($C115&amp;"_"&amp;I$1,'Control Totals'!$B$2:$B$76,0))</f>
        <v>6896427.5753859458</v>
      </c>
      <c r="J115" s="68">
        <f>INDEX(UECs!$G$2:$U$136,MATCH($B115,UECs!$B$2:$B$136,0),MATCH(J$1,UECs!$G$1:$U$1,0))*INDEX(Saturations!$G$2:$U$136,MATCH($B115,Saturations!$B$2:$B$136,0),MATCH(J$1,Saturations!$G$1:$U$1,0))*INDEX('Control Totals'!$E$2:$E$76,MATCH($C115&amp;"_"&amp;J$1,'Control Totals'!$B$2:$B$76,0))</f>
        <v>104833.71901111254</v>
      </c>
      <c r="K115" s="68">
        <f>INDEX(UECs!$G$2:$U$136,MATCH($B115,UECs!$B$2:$B$136,0),MATCH(K$1,UECs!$G$1:$U$1,0))*INDEX(Saturations!$G$2:$U$136,MATCH($B115,Saturations!$B$2:$B$136,0),MATCH(K$1,Saturations!$G$1:$U$1,0))*INDEX('Control Totals'!$E$2:$E$76,MATCH($C115&amp;"_"&amp;K$1,'Control Totals'!$B$2:$B$76,0))</f>
        <v>27.934219242540532</v>
      </c>
      <c r="L115" s="68">
        <f>INDEX(UECs!$G$2:$U$136,MATCH($B115,UECs!$B$2:$B$136,0),MATCH(L$1,UECs!$G$1:$U$1,0))*INDEX(Saturations!$G$2:$U$136,MATCH($B115,Saturations!$B$2:$B$136,0),MATCH(L$1,Saturations!$G$1:$U$1,0))*INDEX('Control Totals'!$E$2:$E$76,MATCH($C115&amp;"_"&amp;L$1,'Control Totals'!$B$2:$B$76,0))</f>
        <v>634664.41343041195</v>
      </c>
      <c r="M115" s="68">
        <f>INDEX(UECs!$G$2:$U$136,MATCH($B115,UECs!$B$2:$B$136,0),MATCH(M$1,UECs!$G$1:$U$1,0))*INDEX(Saturations!$G$2:$U$136,MATCH($B115,Saturations!$B$2:$B$136,0),MATCH(M$1,Saturations!$G$1:$U$1,0))*INDEX('Control Totals'!$E$2:$E$76,MATCH($C115&amp;"_"&amp;M$1,'Control Totals'!$B$2:$B$76,0))</f>
        <v>444105.70773271855</v>
      </c>
      <c r="N115" s="68">
        <f>INDEX(UECs!$G$2:$U$136,MATCH($B115,UECs!$B$2:$B$136,0),MATCH(N$1,UECs!$G$1:$U$1,0))*INDEX(Saturations!$G$2:$U$136,MATCH($B115,Saturations!$B$2:$B$136,0),MATCH(N$1,Saturations!$G$1:$U$1,0))*INDEX('Control Totals'!$E$2:$E$76,MATCH($C115&amp;"_"&amp;N$1,'Control Totals'!$B$2:$B$76,0))</f>
        <v>134564.53703877795</v>
      </c>
      <c r="O115" s="68">
        <f>INDEX(UECs!$G$2:$U$136,MATCH($B115,UECs!$B$2:$B$136,0),MATCH(O$1,UECs!$G$1:$U$1,0))*INDEX(Saturations!$G$2:$U$136,MATCH($B115,Saturations!$B$2:$B$136,0),MATCH(O$1,Saturations!$G$1:$U$1,0))*INDEX('Control Totals'!$E$2:$E$76,MATCH($C115&amp;"_"&amp;O$1,'Control Totals'!$B$2:$B$76,0))</f>
        <v>0</v>
      </c>
      <c r="P115" s="68">
        <f>INDEX(UECs!$G$2:$U$136,MATCH($B115,UECs!$B$2:$B$136,0),MATCH(P$1,UECs!$G$1:$U$1,0))*INDEX(Saturations!$G$2:$U$136,MATCH($B115,Saturations!$B$2:$B$136,0),MATCH(P$1,Saturations!$G$1:$U$1,0))*INDEX('Control Totals'!$E$2:$E$76,MATCH($C115&amp;"_"&amp;P$1,'Control Totals'!$B$2:$B$76,0))</f>
        <v>102844.02477047115</v>
      </c>
      <c r="Q115" s="68">
        <f>INDEX(UECs!$G$2:$U$136,MATCH($B115,UECs!$B$2:$B$136,0),MATCH(Q$1,UECs!$G$1:$U$1,0))*INDEX(Saturations!$G$2:$U$136,MATCH($B115,Saturations!$B$2:$B$136,0),MATCH(Q$1,Saturations!$G$1:$U$1,0))*INDEX('Control Totals'!$E$2:$E$76,MATCH($C115&amp;"_"&amp;Q$1,'Control Totals'!$B$2:$B$76,0))</f>
        <v>1326296.5411451026</v>
      </c>
      <c r="R115" s="68">
        <f>INDEX(UECs!$G$2:$U$136,MATCH($B115,UECs!$B$2:$B$136,0),MATCH(R$1,UECs!$G$1:$U$1,0))*INDEX(Saturations!$G$2:$U$136,MATCH($B115,Saturations!$B$2:$B$136,0),MATCH(R$1,Saturations!$G$1:$U$1,0))*INDEX('Control Totals'!$E$2:$E$76,MATCH($C115&amp;"_"&amp;R$1,'Control Totals'!$B$2:$B$76,0))</f>
        <v>23840.193068829034</v>
      </c>
      <c r="S115" s="68">
        <f>INDEX(UECs!$G$2:$U$136,MATCH($B115,UECs!$B$2:$B$136,0),MATCH(S$1,UECs!$G$1:$U$1,0))*INDEX(Saturations!$G$2:$U$136,MATCH($B115,Saturations!$B$2:$B$136,0),MATCH(S$1,Saturations!$G$1:$U$1,0))*INDEX('Control Totals'!$E$2:$E$76,MATCH($C115&amp;"_"&amp;S$1,'Control Totals'!$B$2:$B$76,0))</f>
        <v>231068.18893906072</v>
      </c>
      <c r="T115" s="68">
        <f>INDEX(UECs!$G$2:$U$136,MATCH($B115,UECs!$B$2:$B$136,0),MATCH(T$1,UECs!$G$1:$U$1,0))*INDEX(Saturations!$G$2:$U$136,MATCH($B115,Saturations!$B$2:$B$136,0),MATCH(T$1,Saturations!$G$1:$U$1,0))*INDEX('Control Totals'!$E$2:$E$76,MATCH($C115&amp;"_"&amp;T$1,'Control Totals'!$B$2:$B$76,0))</f>
        <v>12056.902826334017</v>
      </c>
      <c r="U115" s="68">
        <f>INDEX(UECs!$G$2:$U$136,MATCH($B115,UECs!$B$2:$B$136,0),MATCH(U$1,UECs!$G$1:$U$1,0))*INDEX(Saturations!$G$2:$U$136,MATCH($B115,Saturations!$B$2:$B$136,0),MATCH(U$1,Saturations!$G$1:$U$1,0))*INDEX('Control Totals'!$E$2:$E$76,MATCH($C115&amp;"_"&amp;U$1,'Control Totals'!$B$2:$B$76,0))</f>
        <v>246811.10909705173</v>
      </c>
      <c r="V115" s="68">
        <f>INDEX(UECs!$G$2:$U$136,MATCH($B115,UECs!$B$2:$B$136,0),MATCH(V$1,UECs!$G$1:$U$1,0))*INDEX(Saturations!$G$2:$U$136,MATCH($B115,Saturations!$B$2:$B$136,0),MATCH(V$1,Saturations!$G$1:$U$1,0))*INDEX('Control Totals'!$E$2:$E$76,MATCH($C115&amp;"_"&amp;V$1,'Control Totals'!$B$2:$B$76,0))</f>
        <v>340189.63142415718</v>
      </c>
    </row>
    <row r="116" spans="1:22" ht="14.4" x14ac:dyDescent="0.3">
      <c r="A116" t="str">
        <f t="shared" si="2"/>
        <v>WYSpace HeatingElectric Room Heat</v>
      </c>
      <c r="B116" s="64" t="str">
        <f t="shared" si="3"/>
        <v>WY_Space Heating_Electric_Electric Room Heat</v>
      </c>
      <c r="C116" s="65" t="s">
        <v>28</v>
      </c>
      <c r="D116" s="65" t="s">
        <v>119</v>
      </c>
      <c r="E116" s="65" t="s">
        <v>118</v>
      </c>
      <c r="F116" s="65" t="s">
        <v>83</v>
      </c>
      <c r="G116" s="65" t="s">
        <v>0</v>
      </c>
      <c r="H116" s="68">
        <f>INDEX(UECs!$G$2:$U$136,MATCH($B116,UECs!$B$2:$B$136,0),MATCH(H$1,UECs!$G$1:$U$1,0))*INDEX(Saturations!$G$2:$U$136,MATCH($B116,Saturations!$B$2:$B$136,0),MATCH(H$1,Saturations!$G$1:$U$1,0))*INDEX('Control Totals'!$E$2:$E$76,MATCH($C116&amp;"_"&amp;H$1,'Control Totals'!$B$2:$B$76,0))</f>
        <v>7483.8199986734908</v>
      </c>
      <c r="I116" s="68">
        <f>INDEX(UECs!$G$2:$U$136,MATCH($B116,UECs!$B$2:$B$136,0),MATCH(I$1,UECs!$G$1:$U$1,0))*INDEX(Saturations!$G$2:$U$136,MATCH($B116,Saturations!$B$2:$B$136,0),MATCH(I$1,Saturations!$G$1:$U$1,0))*INDEX('Control Totals'!$E$2:$E$76,MATCH($C116&amp;"_"&amp;I$1,'Control Totals'!$B$2:$B$76,0))</f>
        <v>1023736.7493891796</v>
      </c>
      <c r="J116" s="68">
        <f>INDEX(UECs!$G$2:$U$136,MATCH($B116,UECs!$B$2:$B$136,0),MATCH(J$1,UECs!$G$1:$U$1,0))*INDEX(Saturations!$G$2:$U$136,MATCH($B116,Saturations!$B$2:$B$136,0),MATCH(J$1,Saturations!$G$1:$U$1,0))*INDEX('Control Totals'!$E$2:$E$76,MATCH($C116&amp;"_"&amp;J$1,'Control Totals'!$B$2:$B$76,0))</f>
        <v>15561.989095609249</v>
      </c>
      <c r="K116" s="68">
        <f>INDEX(UECs!$G$2:$U$136,MATCH($B116,UECs!$B$2:$B$136,0),MATCH(K$1,UECs!$G$1:$U$1,0))*INDEX(Saturations!$G$2:$U$136,MATCH($B116,Saturations!$B$2:$B$136,0),MATCH(K$1,Saturations!$G$1:$U$1,0))*INDEX('Control Totals'!$E$2:$E$76,MATCH($C116&amp;"_"&amp;K$1,'Control Totals'!$B$2:$B$76,0))</f>
        <v>4.1466812333605514</v>
      </c>
      <c r="L116" s="68">
        <f>INDEX(UECs!$G$2:$U$136,MATCH($B116,UECs!$B$2:$B$136,0),MATCH(L$1,UECs!$G$1:$U$1,0))*INDEX(Saturations!$G$2:$U$136,MATCH($B116,Saturations!$B$2:$B$136,0),MATCH(L$1,Saturations!$G$1:$U$1,0))*INDEX('Control Totals'!$E$2:$E$76,MATCH($C116&amp;"_"&amp;L$1,'Control Totals'!$B$2:$B$76,0))</f>
        <v>94212.442087725285</v>
      </c>
      <c r="M116" s="68">
        <f>INDEX(UECs!$G$2:$U$136,MATCH($B116,UECs!$B$2:$B$136,0),MATCH(M$1,UECs!$G$1:$U$1,0))*INDEX(Saturations!$G$2:$U$136,MATCH($B116,Saturations!$B$2:$B$136,0),MATCH(M$1,Saturations!$G$1:$U$1,0))*INDEX('Control Totals'!$E$2:$E$76,MATCH($C116&amp;"_"&amp;M$1,'Control Totals'!$B$2:$B$76,0))</f>
        <v>65925.050129165014</v>
      </c>
      <c r="N116" s="68">
        <f>INDEX(UECs!$G$2:$U$136,MATCH($B116,UECs!$B$2:$B$136,0),MATCH(N$1,UECs!$G$1:$U$1,0))*INDEX(Saturations!$G$2:$U$136,MATCH($B116,Saturations!$B$2:$B$136,0),MATCH(N$1,Saturations!$G$1:$U$1,0))*INDEX('Control Totals'!$E$2:$E$76,MATCH($C116&amp;"_"&amp;N$1,'Control Totals'!$B$2:$B$76,0))</f>
        <v>19975.365538936872</v>
      </c>
      <c r="O116" s="68">
        <f>INDEX(UECs!$G$2:$U$136,MATCH($B116,UECs!$B$2:$B$136,0),MATCH(O$1,UECs!$G$1:$U$1,0))*INDEX(Saturations!$G$2:$U$136,MATCH($B116,Saturations!$B$2:$B$136,0),MATCH(O$1,Saturations!$G$1:$U$1,0))*INDEX('Control Totals'!$E$2:$E$76,MATCH($C116&amp;"_"&amp;O$1,'Control Totals'!$B$2:$B$76,0))</f>
        <v>0</v>
      </c>
      <c r="P116" s="68">
        <f>INDEX(UECs!$G$2:$U$136,MATCH($B116,UECs!$B$2:$B$136,0),MATCH(P$1,UECs!$G$1:$U$1,0))*INDEX(Saturations!$G$2:$U$136,MATCH($B116,Saturations!$B$2:$B$136,0),MATCH(P$1,Saturations!$G$1:$U$1,0))*INDEX('Control Totals'!$E$2:$E$76,MATCH($C116&amp;"_"&amp;P$1,'Control Totals'!$B$2:$B$76,0))</f>
        <v>15266.629927122853</v>
      </c>
      <c r="Q116" s="68">
        <f>INDEX(UECs!$G$2:$U$136,MATCH($B116,UECs!$B$2:$B$136,0),MATCH(Q$1,UECs!$G$1:$U$1,0))*INDEX(Saturations!$G$2:$U$136,MATCH($B116,Saturations!$B$2:$B$136,0),MATCH(Q$1,Saturations!$G$1:$U$1,0))*INDEX('Control Totals'!$E$2:$E$76,MATCH($C116&amp;"_"&amp;Q$1,'Control Totals'!$B$2:$B$76,0))</f>
        <v>196881.42808953</v>
      </c>
      <c r="R116" s="68">
        <f>INDEX(UECs!$G$2:$U$136,MATCH($B116,UECs!$B$2:$B$136,0),MATCH(R$1,UECs!$G$1:$U$1,0))*INDEX(Saturations!$G$2:$U$136,MATCH($B116,Saturations!$B$2:$B$136,0),MATCH(R$1,Saturations!$G$1:$U$1,0))*INDEX('Control Totals'!$E$2:$E$76,MATCH($C116&amp;"_"&amp;R$1,'Control Totals'!$B$2:$B$76,0))</f>
        <v>3538.9455613513992</v>
      </c>
      <c r="S116" s="68">
        <f>INDEX(UECs!$G$2:$U$136,MATCH($B116,UECs!$B$2:$B$136,0),MATCH(S$1,UECs!$G$1:$U$1,0))*INDEX(Saturations!$G$2:$U$136,MATCH($B116,Saturations!$B$2:$B$136,0),MATCH(S$1,Saturations!$G$1:$U$1,0))*INDEX('Control Totals'!$E$2:$E$76,MATCH($C116&amp;"_"&amp;S$1,'Control Totals'!$B$2:$B$76,0))</f>
        <v>34300.801979854121</v>
      </c>
      <c r="T116" s="68">
        <f>INDEX(UECs!$G$2:$U$136,MATCH($B116,UECs!$B$2:$B$136,0),MATCH(T$1,UECs!$G$1:$U$1,0))*INDEX(Saturations!$G$2:$U$136,MATCH($B116,Saturations!$B$2:$B$136,0),MATCH(T$1,Saturations!$G$1:$U$1,0))*INDEX('Control Totals'!$E$2:$E$76,MATCH($C116&amp;"_"&amp;T$1,'Control Totals'!$B$2:$B$76,0))</f>
        <v>1789.7809223990355</v>
      </c>
      <c r="U116" s="68">
        <f>INDEX(UECs!$G$2:$U$136,MATCH($B116,UECs!$B$2:$B$136,0),MATCH(U$1,UECs!$G$1:$U$1,0))*INDEX(Saturations!$G$2:$U$136,MATCH($B116,Saturations!$B$2:$B$136,0),MATCH(U$1,Saturations!$G$1:$U$1,0))*INDEX('Control Totals'!$E$2:$E$76,MATCH($C116&amp;"_"&amp;U$1,'Control Totals'!$B$2:$B$76,0))</f>
        <v>36637.751905342637</v>
      </c>
      <c r="V116" s="68">
        <f>INDEX(UECs!$G$2:$U$136,MATCH($B116,UECs!$B$2:$B$136,0),MATCH(V$1,UECs!$G$1:$U$1,0))*INDEX(Saturations!$G$2:$U$136,MATCH($B116,Saturations!$B$2:$B$136,0),MATCH(V$1,Saturations!$G$1:$U$1,0))*INDEX('Control Totals'!$E$2:$E$76,MATCH($C116&amp;"_"&amp;V$1,'Control Totals'!$B$2:$B$76,0))</f>
        <v>50499.280046536245</v>
      </c>
    </row>
    <row r="117" spans="1:22" ht="14.4" x14ac:dyDescent="0.3">
      <c r="A117" t="str">
        <f t="shared" si="2"/>
        <v>WYSpace HeatingAir-Source Heat Pump</v>
      </c>
      <c r="B117" s="64" t="str">
        <f t="shared" si="3"/>
        <v>WY_Space Heating_Electric_Air-Source Heat Pump</v>
      </c>
      <c r="C117" s="65" t="s">
        <v>28</v>
      </c>
      <c r="D117" s="65" t="s">
        <v>119</v>
      </c>
      <c r="E117" s="65" t="s">
        <v>118</v>
      </c>
      <c r="F117" s="65" t="s">
        <v>80</v>
      </c>
      <c r="G117" s="65" t="s">
        <v>0</v>
      </c>
      <c r="H117" s="68">
        <f>INDEX(UECs!$G$2:$U$136,MATCH($B117,UECs!$B$2:$B$136,0),MATCH(H$1,UECs!$G$1:$U$1,0))*INDEX(Saturations!$G$2:$U$136,MATCH($B117,Saturations!$B$2:$B$136,0),MATCH(H$1,Saturations!$G$1:$U$1,0))*INDEX('Control Totals'!$E$2:$E$76,MATCH($C117&amp;"_"&amp;H$1,'Control Totals'!$B$2:$B$76,0))</f>
        <v>14101.805175316696</v>
      </c>
      <c r="I117" s="68">
        <f>INDEX(UECs!$G$2:$U$136,MATCH($B117,UECs!$B$2:$B$136,0),MATCH(I$1,UECs!$G$1:$U$1,0))*INDEX(Saturations!$G$2:$U$136,MATCH($B117,Saturations!$B$2:$B$136,0),MATCH(I$1,Saturations!$G$1:$U$1,0))*INDEX('Control Totals'!$E$2:$E$76,MATCH($C117&amp;"_"&amp;I$1,'Control Totals'!$B$2:$B$76,0))</f>
        <v>1929033.0597551921</v>
      </c>
      <c r="J117" s="68">
        <f>INDEX(UECs!$G$2:$U$136,MATCH($B117,UECs!$B$2:$B$136,0),MATCH(J$1,UECs!$G$1:$U$1,0))*INDEX(Saturations!$G$2:$U$136,MATCH($B117,Saturations!$B$2:$B$136,0),MATCH(J$1,Saturations!$G$1:$U$1,0))*INDEX('Control Totals'!$E$2:$E$76,MATCH($C117&amp;"_"&amp;J$1,'Control Totals'!$B$2:$B$76,0))</f>
        <v>29323.545783514626</v>
      </c>
      <c r="K117" s="68">
        <f>INDEX(UECs!$G$2:$U$136,MATCH($B117,UECs!$B$2:$B$136,0),MATCH(K$1,UECs!$G$1:$U$1,0))*INDEX(Saturations!$G$2:$U$136,MATCH($B117,Saturations!$B$2:$B$136,0),MATCH(K$1,Saturations!$G$1:$U$1,0))*INDEX('Control Totals'!$E$2:$E$76,MATCH($C117&amp;"_"&amp;K$1,'Control Totals'!$B$2:$B$76,0))</f>
        <v>7.8136153578463006</v>
      </c>
      <c r="L117" s="68">
        <f>INDEX(UECs!$G$2:$U$136,MATCH($B117,UECs!$B$2:$B$136,0),MATCH(L$1,UECs!$G$1:$U$1,0))*INDEX(Saturations!$G$2:$U$136,MATCH($B117,Saturations!$B$2:$B$136,0),MATCH(L$1,Saturations!$G$1:$U$1,0))*INDEX('Control Totals'!$E$2:$E$76,MATCH($C117&amp;"_"&amp;L$1,'Control Totals'!$B$2:$B$76,0))</f>
        <v>177525.04785622819</v>
      </c>
      <c r="M117" s="68">
        <f>INDEX(UECs!$G$2:$U$136,MATCH($B117,UECs!$B$2:$B$136,0),MATCH(M$1,UECs!$G$1:$U$1,0))*INDEX(Saturations!$G$2:$U$136,MATCH($B117,Saturations!$B$2:$B$136,0),MATCH(M$1,Saturations!$G$1:$U$1,0))*INDEX('Control Totals'!$E$2:$E$76,MATCH($C117&amp;"_"&amp;M$1,'Control Totals'!$B$2:$B$76,0))</f>
        <v>124222.95208319477</v>
      </c>
      <c r="N117" s="68">
        <f>INDEX(UECs!$G$2:$U$136,MATCH($B117,UECs!$B$2:$B$136,0),MATCH(N$1,UECs!$G$1:$U$1,0))*INDEX(Saturations!$G$2:$U$136,MATCH($B117,Saturations!$B$2:$B$136,0),MATCH(N$1,Saturations!$G$1:$U$1,0))*INDEX('Control Totals'!$E$2:$E$76,MATCH($C117&amp;"_"&amp;N$1,'Control Totals'!$B$2:$B$76,0))</f>
        <v>37639.696463270382</v>
      </c>
      <c r="O117" s="68">
        <f>INDEX(UECs!$G$2:$U$136,MATCH($B117,UECs!$B$2:$B$136,0),MATCH(O$1,UECs!$G$1:$U$1,0))*INDEX(Saturations!$G$2:$U$136,MATCH($B117,Saturations!$B$2:$B$136,0),MATCH(O$1,Saturations!$G$1:$U$1,0))*INDEX('Control Totals'!$E$2:$E$76,MATCH($C117&amp;"_"&amp;O$1,'Control Totals'!$B$2:$B$76,0))</f>
        <v>0</v>
      </c>
      <c r="P117" s="68">
        <f>INDEX(UECs!$G$2:$U$136,MATCH($B117,UECs!$B$2:$B$136,0),MATCH(P$1,UECs!$G$1:$U$1,0))*INDEX(Saturations!$G$2:$U$136,MATCH($B117,Saturations!$B$2:$B$136,0),MATCH(P$1,Saturations!$G$1:$U$1,0))*INDEX('Control Totals'!$E$2:$E$76,MATCH($C117&amp;"_"&amp;P$1,'Control Totals'!$B$2:$B$76,0))</f>
        <v>28766.998799290403</v>
      </c>
      <c r="Q117" s="68">
        <f>INDEX(UECs!$G$2:$U$136,MATCH($B117,UECs!$B$2:$B$136,0),MATCH(Q$1,UECs!$G$1:$U$1,0))*INDEX(Saturations!$G$2:$U$136,MATCH($B117,Saturations!$B$2:$B$136,0),MATCH(Q$1,Saturations!$G$1:$U$1,0))*INDEX('Control Totals'!$E$2:$E$76,MATCH($C117&amp;"_"&amp;Q$1,'Control Totals'!$B$2:$B$76,0))</f>
        <v>370984.81017031288</v>
      </c>
      <c r="R117" s="68">
        <f>INDEX(UECs!$G$2:$U$136,MATCH($B117,UECs!$B$2:$B$136,0),MATCH(R$1,UECs!$G$1:$U$1,0))*INDEX(Saturations!$G$2:$U$136,MATCH($B117,Saturations!$B$2:$B$136,0),MATCH(R$1,Saturations!$G$1:$U$1,0))*INDEX('Control Totals'!$E$2:$E$76,MATCH($C117&amp;"_"&amp;R$1,'Control Totals'!$B$2:$B$76,0))</f>
        <v>6668.4555268666236</v>
      </c>
      <c r="S117" s="68">
        <f>INDEX(UECs!$G$2:$U$136,MATCH($B117,UECs!$B$2:$B$136,0),MATCH(S$1,UECs!$G$1:$U$1,0))*INDEX(Saturations!$G$2:$U$136,MATCH($B117,Saturations!$B$2:$B$136,0),MATCH(S$1,Saturations!$G$1:$U$1,0))*INDEX('Control Totals'!$E$2:$E$76,MATCH($C117&amp;"_"&amp;S$1,'Control Totals'!$B$2:$B$76,0))</f>
        <v>64633.198949568061</v>
      </c>
      <c r="T117" s="68">
        <f>INDEX(UECs!$G$2:$U$136,MATCH($B117,UECs!$B$2:$B$136,0),MATCH(T$1,UECs!$G$1:$U$1,0))*INDEX(Saturations!$G$2:$U$136,MATCH($B117,Saturations!$B$2:$B$136,0),MATCH(T$1,Saturations!$G$1:$U$1,0))*INDEX('Control Totals'!$E$2:$E$76,MATCH($C117&amp;"_"&amp;T$1,'Control Totals'!$B$2:$B$76,0))</f>
        <v>3372.4945119796366</v>
      </c>
      <c r="U117" s="68">
        <f>INDEX(UECs!$G$2:$U$136,MATCH($B117,UECs!$B$2:$B$136,0),MATCH(U$1,UECs!$G$1:$U$1,0))*INDEX(Saturations!$G$2:$U$136,MATCH($B117,Saturations!$B$2:$B$136,0),MATCH(U$1,Saturations!$G$1:$U$1,0))*INDEX('Control Totals'!$E$2:$E$76,MATCH($C117&amp;"_"&amp;U$1,'Control Totals'!$B$2:$B$76,0))</f>
        <v>69036.727169053716</v>
      </c>
      <c r="V117" s="68">
        <f>INDEX(UECs!$G$2:$U$136,MATCH($B117,UECs!$B$2:$B$136,0),MATCH(V$1,UECs!$G$1:$U$1,0))*INDEX(Saturations!$G$2:$U$136,MATCH($B117,Saturations!$B$2:$B$136,0),MATCH(V$1,Saturations!$G$1:$U$1,0))*INDEX('Control Totals'!$E$2:$E$76,MATCH($C117&amp;"_"&amp;V$1,'Control Totals'!$B$2:$B$76,0))</f>
        <v>95156.084571280095</v>
      </c>
    </row>
    <row r="118" spans="1:22" ht="14.4" x14ac:dyDescent="0.3">
      <c r="A118" t="str">
        <f t="shared" si="2"/>
        <v>WYSpace HeatingGeothermal Heat Pump</v>
      </c>
      <c r="B118" s="64" t="str">
        <f t="shared" si="3"/>
        <v>WY_Space Heating_Electric_Geothermal Heat Pump</v>
      </c>
      <c r="C118" s="65" t="s">
        <v>28</v>
      </c>
      <c r="D118" s="65" t="s">
        <v>119</v>
      </c>
      <c r="E118" s="65" t="s">
        <v>118</v>
      </c>
      <c r="F118" s="65" t="s">
        <v>81</v>
      </c>
      <c r="G118" s="65" t="s">
        <v>0</v>
      </c>
      <c r="H118" s="68">
        <f>INDEX(UECs!$G$2:$U$136,MATCH($B118,UECs!$B$2:$B$136,0),MATCH(H$1,UECs!$G$1:$U$1,0))*INDEX(Saturations!$G$2:$U$136,MATCH($B118,Saturations!$B$2:$B$136,0),MATCH(H$1,Saturations!$G$1:$U$1,0))*INDEX('Control Totals'!$E$2:$E$76,MATCH($C118&amp;"_"&amp;H$1,'Control Totals'!$B$2:$B$76,0))</f>
        <v>0</v>
      </c>
      <c r="I118" s="68">
        <f>INDEX(UECs!$G$2:$U$136,MATCH($B118,UECs!$B$2:$B$136,0),MATCH(I$1,UECs!$G$1:$U$1,0))*INDEX(Saturations!$G$2:$U$136,MATCH($B118,Saturations!$B$2:$B$136,0),MATCH(I$1,Saturations!$G$1:$U$1,0))*INDEX('Control Totals'!$E$2:$E$76,MATCH($C118&amp;"_"&amp;I$1,'Control Totals'!$B$2:$B$76,0))</f>
        <v>0</v>
      </c>
      <c r="J118" s="68">
        <f>INDEX(UECs!$G$2:$U$136,MATCH($B118,UECs!$B$2:$B$136,0),MATCH(J$1,UECs!$G$1:$U$1,0))*INDEX(Saturations!$G$2:$U$136,MATCH($B118,Saturations!$B$2:$B$136,0),MATCH(J$1,Saturations!$G$1:$U$1,0))*INDEX('Control Totals'!$E$2:$E$76,MATCH($C118&amp;"_"&amp;J$1,'Control Totals'!$B$2:$B$76,0))</f>
        <v>0</v>
      </c>
      <c r="K118" s="68">
        <f>INDEX(UECs!$G$2:$U$136,MATCH($B118,UECs!$B$2:$B$136,0),MATCH(K$1,UECs!$G$1:$U$1,0))*INDEX(Saturations!$G$2:$U$136,MATCH($B118,Saturations!$B$2:$B$136,0),MATCH(K$1,Saturations!$G$1:$U$1,0))*INDEX('Control Totals'!$E$2:$E$76,MATCH($C118&amp;"_"&amp;K$1,'Control Totals'!$B$2:$B$76,0))</f>
        <v>0</v>
      </c>
      <c r="L118" s="68">
        <f>INDEX(UECs!$G$2:$U$136,MATCH($B118,UECs!$B$2:$B$136,0),MATCH(L$1,UECs!$G$1:$U$1,0))*INDEX(Saturations!$G$2:$U$136,MATCH($B118,Saturations!$B$2:$B$136,0),MATCH(L$1,Saturations!$G$1:$U$1,0))*INDEX('Control Totals'!$E$2:$E$76,MATCH($C118&amp;"_"&amp;L$1,'Control Totals'!$B$2:$B$76,0))</f>
        <v>0</v>
      </c>
      <c r="M118" s="68">
        <f>INDEX(UECs!$G$2:$U$136,MATCH($B118,UECs!$B$2:$B$136,0),MATCH(M$1,UECs!$G$1:$U$1,0))*INDEX(Saturations!$G$2:$U$136,MATCH($B118,Saturations!$B$2:$B$136,0),MATCH(M$1,Saturations!$G$1:$U$1,0))*INDEX('Control Totals'!$E$2:$E$76,MATCH($C118&amp;"_"&amp;M$1,'Control Totals'!$B$2:$B$76,0))</f>
        <v>0</v>
      </c>
      <c r="N118" s="68">
        <f>INDEX(UECs!$G$2:$U$136,MATCH($B118,UECs!$B$2:$B$136,0),MATCH(N$1,UECs!$G$1:$U$1,0))*INDEX(Saturations!$G$2:$U$136,MATCH($B118,Saturations!$B$2:$B$136,0),MATCH(N$1,Saturations!$G$1:$U$1,0))*INDEX('Control Totals'!$E$2:$E$76,MATCH($C118&amp;"_"&amp;N$1,'Control Totals'!$B$2:$B$76,0))</f>
        <v>0</v>
      </c>
      <c r="O118" s="68">
        <f>INDEX(UECs!$G$2:$U$136,MATCH($B118,UECs!$B$2:$B$136,0),MATCH(O$1,UECs!$G$1:$U$1,0))*INDEX(Saturations!$G$2:$U$136,MATCH($B118,Saturations!$B$2:$B$136,0),MATCH(O$1,Saturations!$G$1:$U$1,0))*INDEX('Control Totals'!$E$2:$E$76,MATCH($C118&amp;"_"&amp;O$1,'Control Totals'!$B$2:$B$76,0))</f>
        <v>0</v>
      </c>
      <c r="P118" s="68">
        <f>INDEX(UECs!$G$2:$U$136,MATCH($B118,UECs!$B$2:$B$136,0),MATCH(P$1,UECs!$G$1:$U$1,0))*INDEX(Saturations!$G$2:$U$136,MATCH($B118,Saturations!$B$2:$B$136,0),MATCH(P$1,Saturations!$G$1:$U$1,0))*INDEX('Control Totals'!$E$2:$E$76,MATCH($C118&amp;"_"&amp;P$1,'Control Totals'!$B$2:$B$76,0))</f>
        <v>0</v>
      </c>
      <c r="Q118" s="68">
        <f>INDEX(UECs!$G$2:$U$136,MATCH($B118,UECs!$B$2:$B$136,0),MATCH(Q$1,UECs!$G$1:$U$1,0))*INDEX(Saturations!$G$2:$U$136,MATCH($B118,Saturations!$B$2:$B$136,0),MATCH(Q$1,Saturations!$G$1:$U$1,0))*INDEX('Control Totals'!$E$2:$E$76,MATCH($C118&amp;"_"&amp;Q$1,'Control Totals'!$B$2:$B$76,0))</f>
        <v>0</v>
      </c>
      <c r="R118" s="68">
        <f>INDEX(UECs!$G$2:$U$136,MATCH($B118,UECs!$B$2:$B$136,0),MATCH(R$1,UECs!$G$1:$U$1,0))*INDEX(Saturations!$G$2:$U$136,MATCH($B118,Saturations!$B$2:$B$136,0),MATCH(R$1,Saturations!$G$1:$U$1,0))*INDEX('Control Totals'!$E$2:$E$76,MATCH($C118&amp;"_"&amp;R$1,'Control Totals'!$B$2:$B$76,0))</f>
        <v>0</v>
      </c>
      <c r="S118" s="68">
        <f>INDEX(UECs!$G$2:$U$136,MATCH($B118,UECs!$B$2:$B$136,0),MATCH(S$1,UECs!$G$1:$U$1,0))*INDEX(Saturations!$G$2:$U$136,MATCH($B118,Saturations!$B$2:$B$136,0),MATCH(S$1,Saturations!$G$1:$U$1,0))*INDEX('Control Totals'!$E$2:$E$76,MATCH($C118&amp;"_"&amp;S$1,'Control Totals'!$B$2:$B$76,0))</f>
        <v>0</v>
      </c>
      <c r="T118" s="68">
        <f>INDEX(UECs!$G$2:$U$136,MATCH($B118,UECs!$B$2:$B$136,0),MATCH(T$1,UECs!$G$1:$U$1,0))*INDEX(Saturations!$G$2:$U$136,MATCH($B118,Saturations!$B$2:$B$136,0),MATCH(T$1,Saturations!$G$1:$U$1,0))*INDEX('Control Totals'!$E$2:$E$76,MATCH($C118&amp;"_"&amp;T$1,'Control Totals'!$B$2:$B$76,0))</f>
        <v>0</v>
      </c>
      <c r="U118" s="68">
        <f>INDEX(UECs!$G$2:$U$136,MATCH($B118,UECs!$B$2:$B$136,0),MATCH(U$1,UECs!$G$1:$U$1,0))*INDEX(Saturations!$G$2:$U$136,MATCH($B118,Saturations!$B$2:$B$136,0),MATCH(U$1,Saturations!$G$1:$U$1,0))*INDEX('Control Totals'!$E$2:$E$76,MATCH($C118&amp;"_"&amp;U$1,'Control Totals'!$B$2:$B$76,0))</f>
        <v>0</v>
      </c>
      <c r="V118" s="68">
        <f>INDEX(UECs!$G$2:$U$136,MATCH($B118,UECs!$B$2:$B$136,0),MATCH(V$1,UECs!$G$1:$U$1,0))*INDEX(Saturations!$G$2:$U$136,MATCH($B118,Saturations!$B$2:$B$136,0),MATCH(V$1,Saturations!$G$1:$U$1,0))*INDEX('Control Totals'!$E$2:$E$76,MATCH($C118&amp;"_"&amp;V$1,'Control Totals'!$B$2:$B$76,0))</f>
        <v>0</v>
      </c>
    </row>
    <row r="119" spans="1:22" ht="14.4" x14ac:dyDescent="0.3">
      <c r="A119" t="str">
        <f t="shared" si="2"/>
        <v>WYVentilationVentilation</v>
      </c>
      <c r="B119" s="64" t="str">
        <f t="shared" si="3"/>
        <v>WY_Ventilation_Electric_Ventilation</v>
      </c>
      <c r="C119" s="65" t="s">
        <v>28</v>
      </c>
      <c r="D119" s="65" t="s">
        <v>84</v>
      </c>
      <c r="E119" s="65" t="s">
        <v>118</v>
      </c>
      <c r="F119" s="65" t="s">
        <v>84</v>
      </c>
      <c r="G119" s="65" t="s">
        <v>0</v>
      </c>
      <c r="H119" s="68">
        <f>INDEX(UECs!$G$2:$U$136,MATCH($B119,UECs!$B$2:$B$136,0),MATCH(H$1,UECs!$G$1:$U$1,0))*INDEX(Saturations!$G$2:$U$136,MATCH($B119,Saturations!$B$2:$B$136,0),MATCH(H$1,Saturations!$G$1:$U$1,0))*INDEX('Control Totals'!$E$2:$E$76,MATCH($C119&amp;"_"&amp;H$1,'Control Totals'!$B$2:$B$76,0))</f>
        <v>749445.18269056443</v>
      </c>
      <c r="I119" s="68">
        <f>INDEX(UECs!$G$2:$U$136,MATCH($B119,UECs!$B$2:$B$136,0),MATCH(I$1,UECs!$G$1:$U$1,0))*INDEX(Saturations!$G$2:$U$136,MATCH($B119,Saturations!$B$2:$B$136,0),MATCH(I$1,Saturations!$G$1:$U$1,0))*INDEX('Control Totals'!$E$2:$E$76,MATCH($C119&amp;"_"&amp;I$1,'Control Totals'!$B$2:$B$76,0))</f>
        <v>102519111.27058251</v>
      </c>
      <c r="J119" s="68">
        <f>INDEX(UECs!$G$2:$U$136,MATCH($B119,UECs!$B$2:$B$136,0),MATCH(J$1,UECs!$G$1:$U$1,0))*INDEX(Saturations!$G$2:$U$136,MATCH($B119,Saturations!$B$2:$B$136,0),MATCH(J$1,Saturations!$G$1:$U$1,0))*INDEX('Control Totals'!$E$2:$E$76,MATCH($C119&amp;"_"&amp;J$1,'Control Totals'!$B$2:$B$76,0))</f>
        <v>1558409.7109303386</v>
      </c>
      <c r="K119" s="68">
        <f>INDEX(UECs!$G$2:$U$136,MATCH($B119,UECs!$B$2:$B$136,0),MATCH(K$1,UECs!$G$1:$U$1,0))*INDEX(Saturations!$G$2:$U$136,MATCH($B119,Saturations!$B$2:$B$136,0),MATCH(K$1,Saturations!$G$1:$U$1,0))*INDEX('Control Totals'!$E$2:$E$76,MATCH($C119&amp;"_"&amp;K$1,'Control Totals'!$B$2:$B$76,0))</f>
        <v>415.25721824499743</v>
      </c>
      <c r="L119" s="68">
        <f>INDEX(UECs!$G$2:$U$136,MATCH($B119,UECs!$B$2:$B$136,0),MATCH(L$1,UECs!$G$1:$U$1,0))*INDEX(Saturations!$G$2:$U$136,MATCH($B119,Saturations!$B$2:$B$136,0),MATCH(L$1,Saturations!$G$1:$U$1,0))*INDEX('Control Totals'!$E$2:$E$76,MATCH($C119&amp;"_"&amp;L$1,'Control Totals'!$B$2:$B$76,0))</f>
        <v>9434628.4230078533</v>
      </c>
      <c r="M119" s="68">
        <f>INDEX(UECs!$G$2:$U$136,MATCH($B119,UECs!$B$2:$B$136,0),MATCH(M$1,UECs!$G$1:$U$1,0))*INDEX(Saturations!$G$2:$U$136,MATCH($B119,Saturations!$B$2:$B$136,0),MATCH(M$1,Saturations!$G$1:$U$1,0))*INDEX('Control Totals'!$E$2:$E$76,MATCH($C119&amp;"_"&amp;M$1,'Control Totals'!$B$2:$B$76,0))</f>
        <v>6601870.6017373661</v>
      </c>
      <c r="N119" s="68">
        <f>INDEX(UECs!$G$2:$U$136,MATCH($B119,UECs!$B$2:$B$136,0),MATCH(N$1,UECs!$G$1:$U$1,0))*INDEX(Saturations!$G$2:$U$136,MATCH($B119,Saturations!$B$2:$B$136,0),MATCH(N$1,Saturations!$G$1:$U$1,0))*INDEX('Control Totals'!$E$2:$E$76,MATCH($C119&amp;"_"&amp;N$1,'Control Totals'!$B$2:$B$76,0))</f>
        <v>2000374.3380109172</v>
      </c>
      <c r="O119" s="68">
        <f>INDEX(UECs!$G$2:$U$136,MATCH($B119,UECs!$B$2:$B$136,0),MATCH(O$1,UECs!$G$1:$U$1,0))*INDEX(Saturations!$G$2:$U$136,MATCH($B119,Saturations!$B$2:$B$136,0),MATCH(O$1,Saturations!$G$1:$U$1,0))*INDEX('Control Totals'!$E$2:$E$76,MATCH($C119&amp;"_"&amp;O$1,'Control Totals'!$B$2:$B$76,0))</f>
        <v>0</v>
      </c>
      <c r="P119" s="68">
        <f>INDEX(UECs!$G$2:$U$136,MATCH($B119,UECs!$B$2:$B$136,0),MATCH(P$1,UECs!$G$1:$U$1,0))*INDEX(Saturations!$G$2:$U$136,MATCH($B119,Saturations!$B$2:$B$136,0),MATCH(P$1,Saturations!$G$1:$U$1,0))*INDEX('Control Totals'!$E$2:$E$76,MATCH($C119&amp;"_"&amp;P$1,'Control Totals'!$B$2:$B$76,0))</f>
        <v>1528831.8341207881</v>
      </c>
      <c r="Q119" s="68">
        <f>INDEX(UECs!$G$2:$U$136,MATCH($B119,UECs!$B$2:$B$136,0),MATCH(Q$1,UECs!$G$1:$U$1,0))*INDEX(Saturations!$G$2:$U$136,MATCH($B119,Saturations!$B$2:$B$136,0),MATCH(Q$1,Saturations!$G$1:$U$1,0))*INDEX('Control Totals'!$E$2:$E$76,MATCH($C119&amp;"_"&amp;Q$1,'Control Totals'!$B$2:$B$76,0))</f>
        <v>19716112.609481607</v>
      </c>
      <c r="R119" s="68">
        <f>INDEX(UECs!$G$2:$U$136,MATCH($B119,UECs!$B$2:$B$136,0),MATCH(R$1,UECs!$G$1:$U$1,0))*INDEX(Saturations!$G$2:$U$136,MATCH($B119,Saturations!$B$2:$B$136,0),MATCH(R$1,Saturations!$G$1:$U$1,0))*INDEX('Control Totals'!$E$2:$E$76,MATCH($C119&amp;"_"&amp;R$1,'Control Totals'!$B$2:$B$76,0))</f>
        <v>354397.31356834783</v>
      </c>
      <c r="S119" s="68">
        <f>INDEX(UECs!$G$2:$U$136,MATCH($B119,UECs!$B$2:$B$136,0),MATCH(S$1,UECs!$G$1:$U$1,0))*INDEX(Saturations!$G$2:$U$136,MATCH($B119,Saturations!$B$2:$B$136,0),MATCH(S$1,Saturations!$G$1:$U$1,0))*INDEX('Control Totals'!$E$2:$E$76,MATCH($C119&amp;"_"&amp;S$1,'Control Totals'!$B$2:$B$76,0))</f>
        <v>3434953.1136212712</v>
      </c>
      <c r="T119" s="68">
        <f>INDEX(UECs!$G$2:$U$136,MATCH($B119,UECs!$B$2:$B$136,0),MATCH(T$1,UECs!$G$1:$U$1,0))*INDEX(Saturations!$G$2:$U$136,MATCH($B119,Saturations!$B$2:$B$136,0),MATCH(T$1,Saturations!$G$1:$U$1,0))*INDEX('Control Totals'!$E$2:$E$76,MATCH($C119&amp;"_"&amp;T$1,'Control Totals'!$B$2:$B$76,0))</f>
        <v>179232.35601620367</v>
      </c>
      <c r="U119" s="68">
        <f>INDEX(UECs!$G$2:$U$136,MATCH($B119,UECs!$B$2:$B$136,0),MATCH(U$1,UECs!$G$1:$U$1,0))*INDEX(Saturations!$G$2:$U$136,MATCH($B119,Saturations!$B$2:$B$136,0),MATCH(U$1,Saturations!$G$1:$U$1,0))*INDEX('Control Totals'!$E$2:$E$76,MATCH($C119&amp;"_"&amp;U$1,'Control Totals'!$B$2:$B$76,0))</f>
        <v>3668980.1030674204</v>
      </c>
      <c r="V119" s="68">
        <f>INDEX(UECs!$G$2:$U$136,MATCH($B119,UECs!$B$2:$B$136,0),MATCH(V$1,UECs!$G$1:$U$1,0))*INDEX(Saturations!$G$2:$U$136,MATCH($B119,Saturations!$B$2:$B$136,0),MATCH(V$1,Saturations!$G$1:$U$1,0))*INDEX('Control Totals'!$E$2:$E$76,MATCH($C119&amp;"_"&amp;V$1,'Control Totals'!$B$2:$B$76,0))</f>
        <v>5057102.1439487617</v>
      </c>
    </row>
    <row r="120" spans="1:22" ht="14.4" x14ac:dyDescent="0.3">
      <c r="A120" t="str">
        <f t="shared" si="2"/>
        <v>WYInterior LightingGeneral Service Lighting</v>
      </c>
      <c r="B120" s="64" t="str">
        <f t="shared" si="3"/>
        <v>WY_Interior Lighting_Electric_General Service Lighting</v>
      </c>
      <c r="C120" s="65" t="s">
        <v>28</v>
      </c>
      <c r="D120" s="65" t="s">
        <v>85</v>
      </c>
      <c r="E120" s="65" t="s">
        <v>118</v>
      </c>
      <c r="F120" s="65" t="s">
        <v>86</v>
      </c>
      <c r="G120" s="65" t="s">
        <v>1</v>
      </c>
      <c r="H120" s="68">
        <f>INDEX(UECs!$G$2:$U$136,MATCH($B120,UECs!$B$2:$B$136,0),MATCH(H$1,UECs!$G$1:$U$1,0))*INDEX(Saturations!$G$2:$U$136,MATCH($B120,Saturations!$B$2:$B$136,0),MATCH(H$1,Saturations!$G$1:$U$1,0))*INDEX('Control Totals'!$E$2:$E$76,MATCH($C120&amp;"_"&amp;H$1,'Control Totals'!$B$2:$B$76,0))</f>
        <v>59186.761780174253</v>
      </c>
      <c r="I120" s="68">
        <f>INDEX(UECs!$G$2:$U$136,MATCH($B120,UECs!$B$2:$B$136,0),MATCH(I$1,UECs!$G$1:$U$1,0))*INDEX(Saturations!$G$2:$U$136,MATCH($B120,Saturations!$B$2:$B$136,0),MATCH(I$1,Saturations!$G$1:$U$1,0))*INDEX('Control Totals'!$E$2:$E$76,MATCH($C120&amp;"_"&amp;I$1,'Control Totals'!$B$2:$B$76,0))</f>
        <v>11820882.942889245</v>
      </c>
      <c r="J120" s="68">
        <f>INDEX(UECs!$G$2:$U$136,MATCH($B120,UECs!$B$2:$B$136,0),MATCH(J$1,UECs!$G$1:$U$1,0))*INDEX(Saturations!$G$2:$U$136,MATCH($B120,Saturations!$B$2:$B$136,0),MATCH(J$1,Saturations!$G$1:$U$1,0))*INDEX('Control Totals'!$E$2:$E$76,MATCH($C120&amp;"_"&amp;J$1,'Control Totals'!$B$2:$B$76,0))</f>
        <v>123074.01054418099</v>
      </c>
      <c r="K120" s="68">
        <f>INDEX(UECs!$G$2:$U$136,MATCH($B120,UECs!$B$2:$B$136,0),MATCH(K$1,UECs!$G$1:$U$1,0))*INDEX(Saturations!$G$2:$U$136,MATCH($B120,Saturations!$B$2:$B$136,0),MATCH(K$1,Saturations!$G$1:$U$1,0))*INDEX('Control Totals'!$E$2:$E$76,MATCH($C120&amp;"_"&amp;K$1,'Control Totals'!$B$2:$B$76,0))</f>
        <v>32.48530779809284</v>
      </c>
      <c r="L120" s="68">
        <f>INDEX(UECs!$G$2:$U$136,MATCH($B120,UECs!$B$2:$B$136,0),MATCH(L$1,UECs!$G$1:$U$1,0))*INDEX(Saturations!$G$2:$U$136,MATCH($B120,Saturations!$B$2:$B$136,0),MATCH(L$1,Saturations!$G$1:$U$1,0))*INDEX('Control Totals'!$E$2:$E$76,MATCH($C120&amp;"_"&amp;L$1,'Control Totals'!$B$2:$B$76,0))</f>
        <v>562977.91257703234</v>
      </c>
      <c r="M120" s="68">
        <f>INDEX(UECs!$G$2:$U$136,MATCH($B120,UECs!$B$2:$B$136,0),MATCH(M$1,UECs!$G$1:$U$1,0))*INDEX(Saturations!$G$2:$U$136,MATCH($B120,Saturations!$B$2:$B$136,0),MATCH(M$1,Saturations!$G$1:$U$1,0))*INDEX('Control Totals'!$E$2:$E$76,MATCH($C120&amp;"_"&amp;M$1,'Control Totals'!$B$2:$B$76,0))</f>
        <v>452393.93091760488</v>
      </c>
      <c r="N120" s="68">
        <f>INDEX(UECs!$G$2:$U$136,MATCH($B120,UECs!$B$2:$B$136,0),MATCH(N$1,UECs!$G$1:$U$1,0))*INDEX(Saturations!$G$2:$U$136,MATCH($B120,Saturations!$B$2:$B$136,0),MATCH(N$1,Saturations!$G$1:$U$1,0))*INDEX('Control Totals'!$E$2:$E$76,MATCH($C120&amp;"_"&amp;N$1,'Control Totals'!$B$2:$B$76,0))</f>
        <v>120131.57552739728</v>
      </c>
      <c r="O120" s="68">
        <f>INDEX(UECs!$G$2:$U$136,MATCH($B120,UECs!$B$2:$B$136,0),MATCH(O$1,UECs!$G$1:$U$1,0))*INDEX(Saturations!$G$2:$U$136,MATCH($B120,Saturations!$B$2:$B$136,0),MATCH(O$1,Saturations!$G$1:$U$1,0))*INDEX('Control Totals'!$E$2:$E$76,MATCH($C120&amp;"_"&amp;O$1,'Control Totals'!$B$2:$B$76,0))</f>
        <v>66272.905842473498</v>
      </c>
      <c r="P120" s="68">
        <f>INDEX(UECs!$G$2:$U$136,MATCH($B120,UECs!$B$2:$B$136,0),MATCH(P$1,UECs!$G$1:$U$1,0))*INDEX(Saturations!$G$2:$U$136,MATCH($B120,Saturations!$B$2:$B$136,0),MATCH(P$1,Saturations!$G$1:$U$1,0))*INDEX('Control Totals'!$E$2:$E$76,MATCH($C120&amp;"_"&amp;P$1,'Control Totals'!$B$2:$B$76,0))</f>
        <v>78346.984074049164</v>
      </c>
      <c r="Q120" s="68">
        <f>INDEX(UECs!$G$2:$U$136,MATCH($B120,UECs!$B$2:$B$136,0),MATCH(Q$1,UECs!$G$1:$U$1,0))*INDEX(Saturations!$G$2:$U$136,MATCH($B120,Saturations!$B$2:$B$136,0),MATCH(Q$1,Saturations!$G$1:$U$1,0))*INDEX('Control Totals'!$E$2:$E$76,MATCH($C120&amp;"_"&amp;Q$1,'Control Totals'!$B$2:$B$76,0))</f>
        <v>1137192.0584046787</v>
      </c>
      <c r="R120" s="68">
        <f>INDEX(UECs!$G$2:$U$136,MATCH($B120,UECs!$B$2:$B$136,0),MATCH(R$1,UECs!$G$1:$U$1,0))*INDEX(Saturations!$G$2:$U$136,MATCH($B120,Saturations!$B$2:$B$136,0),MATCH(R$1,Saturations!$G$1:$U$1,0))*INDEX('Control Totals'!$E$2:$E$76,MATCH($C120&amp;"_"&amp;R$1,'Control Totals'!$B$2:$B$76,0))</f>
        <v>12085.770627266325</v>
      </c>
      <c r="S120" s="68">
        <f>INDEX(UECs!$G$2:$U$136,MATCH($B120,UECs!$B$2:$B$136,0),MATCH(S$1,UECs!$G$1:$U$1,0))*INDEX(Saturations!$G$2:$U$136,MATCH($B120,Saturations!$B$2:$B$136,0),MATCH(S$1,Saturations!$G$1:$U$1,0))*INDEX('Control Totals'!$E$2:$E$76,MATCH($C120&amp;"_"&amp;S$1,'Control Totals'!$B$2:$B$76,0))</f>
        <v>210564.29578948772</v>
      </c>
      <c r="T120" s="68">
        <f>INDEX(UECs!$G$2:$U$136,MATCH($B120,UECs!$B$2:$B$136,0),MATCH(T$1,UECs!$G$1:$U$1,0))*INDEX(Saturations!$G$2:$U$136,MATCH($B120,Saturations!$B$2:$B$136,0),MATCH(T$1,Saturations!$G$1:$U$1,0))*INDEX('Control Totals'!$E$2:$E$76,MATCH($C120&amp;"_"&amp;T$1,'Control Totals'!$B$2:$B$76,0))</f>
        <v>12880.742631429401</v>
      </c>
      <c r="U120" s="68">
        <f>INDEX(UECs!$G$2:$U$136,MATCH($B120,UECs!$B$2:$B$136,0),MATCH(U$1,UECs!$G$1:$U$1,0))*INDEX(Saturations!$G$2:$U$136,MATCH($B120,Saturations!$B$2:$B$136,0),MATCH(U$1,Saturations!$G$1:$U$1,0))*INDEX('Control Totals'!$E$2:$E$76,MATCH($C120&amp;"_"&amp;U$1,'Control Totals'!$B$2:$B$76,0))</f>
        <v>207273.0677173321</v>
      </c>
      <c r="V120" s="68">
        <f>INDEX(UECs!$G$2:$U$136,MATCH($B120,UECs!$B$2:$B$136,0),MATCH(V$1,UECs!$G$1:$U$1,0))*INDEX(Saturations!$G$2:$U$136,MATCH($B120,Saturations!$B$2:$B$136,0),MATCH(V$1,Saturations!$G$1:$U$1,0))*INDEX('Control Totals'!$E$2:$E$76,MATCH($C120&amp;"_"&amp;V$1,'Control Totals'!$B$2:$B$76,0))</f>
        <v>261314.41509545833</v>
      </c>
    </row>
    <row r="121" spans="1:22" ht="14.4" x14ac:dyDescent="0.3">
      <c r="A121" t="str">
        <f t="shared" si="2"/>
        <v>WYInterior LightingHigh-Bay Lighting</v>
      </c>
      <c r="B121" s="64" t="str">
        <f t="shared" si="3"/>
        <v>WY_Interior Lighting_Electric_High-Bay Lighting</v>
      </c>
      <c r="C121" s="65" t="s">
        <v>28</v>
      </c>
      <c r="D121" s="65" t="s">
        <v>85</v>
      </c>
      <c r="E121" s="65" t="s">
        <v>118</v>
      </c>
      <c r="F121" s="65" t="s">
        <v>87</v>
      </c>
      <c r="G121" s="65" t="s">
        <v>1</v>
      </c>
      <c r="H121" s="68">
        <f>INDEX(UECs!$G$2:$U$136,MATCH($B121,UECs!$B$2:$B$136,0),MATCH(H$1,UECs!$G$1:$U$1,0))*INDEX(Saturations!$G$2:$U$136,MATCH($B121,Saturations!$B$2:$B$136,0),MATCH(H$1,Saturations!$G$1:$U$1,0))*INDEX('Control Totals'!$E$2:$E$76,MATCH($C121&amp;"_"&amp;H$1,'Control Totals'!$B$2:$B$76,0))</f>
        <v>359314.73257191462</v>
      </c>
      <c r="I121" s="68">
        <f>INDEX(UECs!$G$2:$U$136,MATCH($B121,UECs!$B$2:$B$136,0),MATCH(I$1,UECs!$G$1:$U$1,0))*INDEX(Saturations!$G$2:$U$136,MATCH($B121,Saturations!$B$2:$B$136,0),MATCH(I$1,Saturations!$G$1:$U$1,0))*INDEX('Control Totals'!$E$2:$E$76,MATCH($C121&amp;"_"&amp;I$1,'Control Totals'!$B$2:$B$76,0))</f>
        <v>71762962.960594192</v>
      </c>
      <c r="J121" s="68">
        <f>INDEX(UECs!$G$2:$U$136,MATCH($B121,UECs!$B$2:$B$136,0),MATCH(J$1,UECs!$G$1:$U$1,0))*INDEX(Saturations!$G$2:$U$136,MATCH($B121,Saturations!$B$2:$B$136,0),MATCH(J$1,Saturations!$G$1:$U$1,0))*INDEX('Control Totals'!$E$2:$E$76,MATCH($C121&amp;"_"&amp;J$1,'Control Totals'!$B$2:$B$76,0))</f>
        <v>747165.47848117817</v>
      </c>
      <c r="K121" s="68">
        <f>INDEX(UECs!$G$2:$U$136,MATCH($B121,UECs!$B$2:$B$136,0),MATCH(K$1,UECs!$G$1:$U$1,0))*INDEX(Saturations!$G$2:$U$136,MATCH($B121,Saturations!$B$2:$B$136,0),MATCH(K$1,Saturations!$G$1:$U$1,0))*INDEX('Control Totals'!$E$2:$E$76,MATCH($C121&amp;"_"&amp;K$1,'Control Totals'!$B$2:$B$76,0))</f>
        <v>197.21385885818088</v>
      </c>
      <c r="L121" s="68">
        <f>INDEX(UECs!$G$2:$U$136,MATCH($B121,UECs!$B$2:$B$136,0),MATCH(L$1,UECs!$G$1:$U$1,0))*INDEX(Saturations!$G$2:$U$136,MATCH($B121,Saturations!$B$2:$B$136,0),MATCH(L$1,Saturations!$G$1:$U$1,0))*INDEX('Control Totals'!$E$2:$E$76,MATCH($C121&amp;"_"&amp;L$1,'Control Totals'!$B$2:$B$76,0))</f>
        <v>3417761.8781176643</v>
      </c>
      <c r="M121" s="68">
        <f>INDEX(UECs!$G$2:$U$136,MATCH($B121,UECs!$B$2:$B$136,0),MATCH(M$1,UECs!$G$1:$U$1,0))*INDEX(Saturations!$G$2:$U$136,MATCH($B121,Saturations!$B$2:$B$136,0),MATCH(M$1,Saturations!$G$1:$U$1,0))*INDEX('Control Totals'!$E$2:$E$76,MATCH($C121&amp;"_"&amp;M$1,'Control Totals'!$B$2:$B$76,0))</f>
        <v>2746421.6560546202</v>
      </c>
      <c r="N121" s="68">
        <f>INDEX(UECs!$G$2:$U$136,MATCH($B121,UECs!$B$2:$B$136,0),MATCH(N$1,UECs!$G$1:$U$1,0))*INDEX(Saturations!$G$2:$U$136,MATCH($B121,Saturations!$B$2:$B$136,0),MATCH(N$1,Saturations!$G$1:$U$1,0))*INDEX('Control Totals'!$E$2:$E$76,MATCH($C121&amp;"_"&amp;N$1,'Control Totals'!$B$2:$B$76,0))</f>
        <v>729302.35809130687</v>
      </c>
      <c r="O121" s="68">
        <f>INDEX(UECs!$G$2:$U$136,MATCH($B121,UECs!$B$2:$B$136,0),MATCH(O$1,UECs!$G$1:$U$1,0))*INDEX(Saturations!$G$2:$U$136,MATCH($B121,Saturations!$B$2:$B$136,0),MATCH(O$1,Saturations!$G$1:$U$1,0))*INDEX('Control Totals'!$E$2:$E$76,MATCH($C121&amp;"_"&amp;O$1,'Control Totals'!$B$2:$B$76,0))</f>
        <v>402333.74361644179</v>
      </c>
      <c r="P121" s="68">
        <f>INDEX(UECs!$G$2:$U$136,MATCH($B121,UECs!$B$2:$B$136,0),MATCH(P$1,UECs!$G$1:$U$1,0))*INDEX(Saturations!$G$2:$U$136,MATCH($B121,Saturations!$B$2:$B$136,0),MATCH(P$1,Saturations!$G$1:$U$1,0))*INDEX('Control Totals'!$E$2:$E$76,MATCH($C121&amp;"_"&amp;P$1,'Control Totals'!$B$2:$B$76,0))</f>
        <v>475633.82053134771</v>
      </c>
      <c r="Q121" s="68">
        <f>INDEX(UECs!$G$2:$U$136,MATCH($B121,UECs!$B$2:$B$136,0),MATCH(Q$1,UECs!$G$1:$U$1,0))*INDEX(Saturations!$G$2:$U$136,MATCH($B121,Saturations!$B$2:$B$136,0),MATCH(Q$1,Saturations!$G$1:$U$1,0))*INDEX('Control Totals'!$E$2:$E$76,MATCH($C121&amp;"_"&amp;Q$1,'Control Totals'!$B$2:$B$76,0))</f>
        <v>6903737.3909084871</v>
      </c>
      <c r="R121" s="68">
        <f>INDEX(UECs!$G$2:$U$136,MATCH($B121,UECs!$B$2:$B$136,0),MATCH(R$1,UECs!$G$1:$U$1,0))*INDEX(Saturations!$G$2:$U$136,MATCH($B121,Saturations!$B$2:$B$136,0),MATCH(R$1,Saturations!$G$1:$U$1,0))*INDEX('Control Totals'!$E$2:$E$76,MATCH($C121&amp;"_"&amp;R$1,'Control Totals'!$B$2:$B$76,0))</f>
        <v>73371.059849338417</v>
      </c>
      <c r="S121" s="68">
        <f>INDEX(UECs!$G$2:$U$136,MATCH($B121,UECs!$B$2:$B$136,0),MATCH(S$1,UECs!$G$1:$U$1,0))*INDEX(Saturations!$G$2:$U$136,MATCH($B121,Saturations!$B$2:$B$136,0),MATCH(S$1,Saturations!$G$1:$U$1,0))*INDEX('Control Totals'!$E$2:$E$76,MATCH($C121&amp;"_"&amp;S$1,'Control Totals'!$B$2:$B$76,0))</f>
        <v>1278307.0293961696</v>
      </c>
      <c r="T121" s="68">
        <f>INDEX(UECs!$G$2:$U$136,MATCH($B121,UECs!$B$2:$B$136,0),MATCH(T$1,UECs!$G$1:$U$1,0))*INDEX(Saturations!$G$2:$U$136,MATCH($B121,Saturations!$B$2:$B$136,0),MATCH(T$1,Saturations!$G$1:$U$1,0))*INDEX('Control Totals'!$E$2:$E$76,MATCH($C121&amp;"_"&amp;T$1,'Control Totals'!$B$2:$B$76,0))</f>
        <v>78197.226115013327</v>
      </c>
      <c r="U121" s="68">
        <f>INDEX(UECs!$G$2:$U$136,MATCH($B121,UECs!$B$2:$B$136,0),MATCH(U$1,UECs!$G$1:$U$1,0))*INDEX(Saturations!$G$2:$U$136,MATCH($B121,Saturations!$B$2:$B$136,0),MATCH(U$1,Saturations!$G$1:$U$1,0))*INDEX('Control Totals'!$E$2:$E$76,MATCH($C121&amp;"_"&amp;U$1,'Control Totals'!$B$2:$B$76,0))</f>
        <v>1258326.4340905505</v>
      </c>
      <c r="V121" s="68">
        <f>INDEX(UECs!$G$2:$U$136,MATCH($B121,UECs!$B$2:$B$136,0),MATCH(V$1,UECs!$G$1:$U$1,0))*INDEX(Saturations!$G$2:$U$136,MATCH($B121,Saturations!$B$2:$B$136,0),MATCH(V$1,Saturations!$G$1:$U$1,0))*INDEX('Control Totals'!$E$2:$E$76,MATCH($C121&amp;"_"&amp;V$1,'Control Totals'!$B$2:$B$76,0))</f>
        <v>1586404.0598460743</v>
      </c>
    </row>
    <row r="122" spans="1:22" ht="14.4" x14ac:dyDescent="0.3">
      <c r="A122" t="str">
        <f t="shared" si="2"/>
        <v>WYInterior LightingLinear Lighting</v>
      </c>
      <c r="B122" s="64" t="str">
        <f t="shared" si="3"/>
        <v>WY_Interior Lighting_Electric_Linear Lighting</v>
      </c>
      <c r="C122" s="65" t="s">
        <v>28</v>
      </c>
      <c r="D122" s="65" t="s">
        <v>85</v>
      </c>
      <c r="E122" s="65" t="s">
        <v>118</v>
      </c>
      <c r="F122" s="65" t="s">
        <v>88</v>
      </c>
      <c r="G122" s="65" t="s">
        <v>1</v>
      </c>
      <c r="H122" s="68">
        <f>INDEX(UECs!$G$2:$U$136,MATCH($B122,UECs!$B$2:$B$136,0),MATCH(H$1,UECs!$G$1:$U$1,0))*INDEX(Saturations!$G$2:$U$136,MATCH($B122,Saturations!$B$2:$B$136,0),MATCH(H$1,Saturations!$G$1:$U$1,0))*INDEX('Control Totals'!$E$2:$E$76,MATCH($C122&amp;"_"&amp;H$1,'Control Totals'!$B$2:$B$76,0))</f>
        <v>194075.51614921613</v>
      </c>
      <c r="I122" s="68">
        <f>INDEX(UECs!$G$2:$U$136,MATCH($B122,UECs!$B$2:$B$136,0),MATCH(I$1,UECs!$G$1:$U$1,0))*INDEX(Saturations!$G$2:$U$136,MATCH($B122,Saturations!$B$2:$B$136,0),MATCH(I$1,Saturations!$G$1:$U$1,0))*INDEX('Control Totals'!$E$2:$E$76,MATCH($C122&amp;"_"&amp;I$1,'Control Totals'!$B$2:$B$76,0))</f>
        <v>38761099.433035083</v>
      </c>
      <c r="J122" s="68">
        <f>INDEX(UECs!$G$2:$U$136,MATCH($B122,UECs!$B$2:$B$136,0),MATCH(J$1,UECs!$G$1:$U$1,0))*INDEX(Saturations!$G$2:$U$136,MATCH($B122,Saturations!$B$2:$B$136,0),MATCH(J$1,Saturations!$G$1:$U$1,0))*INDEX('Control Totals'!$E$2:$E$76,MATCH($C122&amp;"_"&amp;J$1,'Control Totals'!$B$2:$B$76,0))</f>
        <v>403564.09782359406</v>
      </c>
      <c r="K122" s="68">
        <f>INDEX(UECs!$G$2:$U$136,MATCH($B122,UECs!$B$2:$B$136,0),MATCH(K$1,UECs!$G$1:$U$1,0))*INDEX(Saturations!$G$2:$U$136,MATCH($B122,Saturations!$B$2:$B$136,0),MATCH(K$1,Saturations!$G$1:$U$1,0))*INDEX('Control Totals'!$E$2:$E$76,MATCH($C122&amp;"_"&amp;K$1,'Control Totals'!$B$2:$B$76,0))</f>
        <v>106.52049020010539</v>
      </c>
      <c r="L122" s="68">
        <f>INDEX(UECs!$G$2:$U$136,MATCH($B122,UECs!$B$2:$B$136,0),MATCH(L$1,UECs!$G$1:$U$1,0))*INDEX(Saturations!$G$2:$U$136,MATCH($B122,Saturations!$B$2:$B$136,0),MATCH(L$1,Saturations!$G$1:$U$1,0))*INDEX('Control Totals'!$E$2:$E$76,MATCH($C122&amp;"_"&amp;L$1,'Control Totals'!$B$2:$B$76,0))</f>
        <v>1846024.7811799473</v>
      </c>
      <c r="M122" s="68">
        <f>INDEX(UECs!$G$2:$U$136,MATCH($B122,UECs!$B$2:$B$136,0),MATCH(M$1,UECs!$G$1:$U$1,0))*INDEX(Saturations!$G$2:$U$136,MATCH($B122,Saturations!$B$2:$B$136,0),MATCH(M$1,Saturations!$G$1:$U$1,0))*INDEX('Control Totals'!$E$2:$E$76,MATCH($C122&amp;"_"&amp;M$1,'Control Totals'!$B$2:$B$76,0))</f>
        <v>1483415.9363490778</v>
      </c>
      <c r="N122" s="68">
        <f>INDEX(UECs!$G$2:$U$136,MATCH($B122,UECs!$B$2:$B$136,0),MATCH(N$1,UECs!$G$1:$U$1,0))*INDEX(Saturations!$G$2:$U$136,MATCH($B122,Saturations!$B$2:$B$136,0),MATCH(N$1,Saturations!$G$1:$U$1,0))*INDEX('Control Totals'!$E$2:$E$76,MATCH($C122&amp;"_"&amp;N$1,'Control Totals'!$B$2:$B$76,0))</f>
        <v>393915.74779662705</v>
      </c>
      <c r="O122" s="68">
        <f>INDEX(UECs!$G$2:$U$136,MATCH($B122,UECs!$B$2:$B$136,0),MATCH(O$1,UECs!$G$1:$U$1,0))*INDEX(Saturations!$G$2:$U$136,MATCH($B122,Saturations!$B$2:$B$136,0),MATCH(O$1,Saturations!$G$1:$U$1,0))*INDEX('Control Totals'!$E$2:$E$76,MATCH($C122&amp;"_"&amp;O$1,'Control Totals'!$B$2:$B$76,0))</f>
        <v>217311.23685828678</v>
      </c>
      <c r="P122" s="68">
        <f>INDEX(UECs!$G$2:$U$136,MATCH($B122,UECs!$B$2:$B$136,0),MATCH(P$1,UECs!$G$1:$U$1,0))*INDEX(Saturations!$G$2:$U$136,MATCH($B122,Saturations!$B$2:$B$136,0),MATCH(P$1,Saturations!$G$1:$U$1,0))*INDEX('Control Totals'!$E$2:$E$76,MATCH($C122&amp;"_"&amp;P$1,'Control Totals'!$B$2:$B$76,0))</f>
        <v>256902.57273035662</v>
      </c>
      <c r="Q122" s="68">
        <f>INDEX(UECs!$G$2:$U$136,MATCH($B122,UECs!$B$2:$B$136,0),MATCH(Q$1,UECs!$G$1:$U$1,0))*INDEX(Saturations!$G$2:$U$136,MATCH($B122,Saturations!$B$2:$B$136,0),MATCH(Q$1,Saturations!$G$1:$U$1,0))*INDEX('Control Totals'!$E$2:$E$76,MATCH($C122&amp;"_"&amp;Q$1,'Control Totals'!$B$2:$B$76,0))</f>
        <v>3728893.5744682974</v>
      </c>
      <c r="R122" s="68">
        <f>INDEX(UECs!$G$2:$U$136,MATCH($B122,UECs!$B$2:$B$136,0),MATCH(R$1,UECs!$G$1:$U$1,0))*INDEX(Saturations!$G$2:$U$136,MATCH($B122,Saturations!$B$2:$B$136,0),MATCH(R$1,Saturations!$G$1:$U$1,0))*INDEX('Control Totals'!$E$2:$E$76,MATCH($C122&amp;"_"&amp;R$1,'Control Totals'!$B$2:$B$76,0))</f>
        <v>39629.675657191226</v>
      </c>
      <c r="S122" s="68">
        <f>INDEX(UECs!$G$2:$U$136,MATCH($B122,UECs!$B$2:$B$136,0),MATCH(S$1,UECs!$G$1:$U$1,0))*INDEX(Saturations!$G$2:$U$136,MATCH($B122,Saturations!$B$2:$B$136,0),MATCH(S$1,Saturations!$G$1:$U$1,0))*INDEX('Control Totals'!$E$2:$E$76,MATCH($C122&amp;"_"&amp;S$1,'Control Totals'!$B$2:$B$76,0))</f>
        <v>690447.88325671991</v>
      </c>
      <c r="T122" s="68">
        <f>INDEX(UECs!$G$2:$U$136,MATCH($B122,UECs!$B$2:$B$136,0),MATCH(T$1,UECs!$G$1:$U$1,0))*INDEX(Saturations!$G$2:$U$136,MATCH($B122,Saturations!$B$2:$B$136,0),MATCH(T$1,Saturations!$G$1:$U$1,0))*INDEX('Control Totals'!$E$2:$E$76,MATCH($C122&amp;"_"&amp;T$1,'Control Totals'!$B$2:$B$76,0))</f>
        <v>42236.417391181581</v>
      </c>
      <c r="U122" s="68">
        <f>INDEX(UECs!$G$2:$U$136,MATCH($B122,UECs!$B$2:$B$136,0),MATCH(U$1,UECs!$G$1:$U$1,0))*INDEX(Saturations!$G$2:$U$136,MATCH($B122,Saturations!$B$2:$B$136,0),MATCH(U$1,Saturations!$G$1:$U$1,0))*INDEX('Control Totals'!$E$2:$E$76,MATCH($C122&amp;"_"&amp;U$1,'Control Totals'!$B$2:$B$76,0))</f>
        <v>679655.82828265731</v>
      </c>
      <c r="V122" s="68">
        <f>INDEX(UECs!$G$2:$U$136,MATCH($B122,UECs!$B$2:$B$136,0),MATCH(V$1,UECs!$G$1:$U$1,0))*INDEX(Saturations!$G$2:$U$136,MATCH($B122,Saturations!$B$2:$B$136,0),MATCH(V$1,Saturations!$G$1:$U$1,0))*INDEX('Control Totals'!$E$2:$E$76,MATCH($C122&amp;"_"&amp;V$1,'Control Totals'!$B$2:$B$76,0))</f>
        <v>856859.34593349346</v>
      </c>
    </row>
    <row r="123" spans="1:22" ht="14.4" x14ac:dyDescent="0.3">
      <c r="A123" t="str">
        <f t="shared" si="2"/>
        <v>WYExterior LightingGeneral Service Lighting</v>
      </c>
      <c r="B123" s="64" t="str">
        <f t="shared" si="3"/>
        <v>WY_Exterior Lighting_Electric_General Service Lighting</v>
      </c>
      <c r="C123" s="65" t="s">
        <v>28</v>
      </c>
      <c r="D123" s="65" t="s">
        <v>89</v>
      </c>
      <c r="E123" s="65" t="s">
        <v>118</v>
      </c>
      <c r="F123" s="65" t="s">
        <v>86</v>
      </c>
      <c r="G123" s="65" t="s">
        <v>1</v>
      </c>
      <c r="H123" s="68">
        <f>INDEX(UECs!$G$2:$U$136,MATCH($B123,UECs!$B$2:$B$136,0),MATCH(H$1,UECs!$G$1:$U$1,0))*INDEX(Saturations!$G$2:$U$136,MATCH($B123,Saturations!$B$2:$B$136,0),MATCH(H$1,Saturations!$G$1:$U$1,0))*INDEX('Control Totals'!$E$2:$E$76,MATCH($C123&amp;"_"&amp;H$1,'Control Totals'!$B$2:$B$76,0))</f>
        <v>62800.774656429647</v>
      </c>
      <c r="I123" s="68">
        <f>INDEX(UECs!$G$2:$U$136,MATCH($B123,UECs!$B$2:$B$136,0),MATCH(I$1,UECs!$G$1:$U$1,0))*INDEX(Saturations!$G$2:$U$136,MATCH($B123,Saturations!$B$2:$B$136,0),MATCH(I$1,Saturations!$G$1:$U$1,0))*INDEX('Control Totals'!$E$2:$E$76,MATCH($C123&amp;"_"&amp;I$1,'Control Totals'!$B$2:$B$76,0))</f>
        <v>12542679.876517391</v>
      </c>
      <c r="J123" s="68">
        <f>INDEX(UECs!$G$2:$U$136,MATCH($B123,UECs!$B$2:$B$136,0),MATCH(J$1,UECs!$G$1:$U$1,0))*INDEX(Saturations!$G$2:$U$136,MATCH($B123,Saturations!$B$2:$B$136,0),MATCH(J$1,Saturations!$G$1:$U$1,0))*INDEX('Control Totals'!$E$2:$E$76,MATCH($C123&amp;"_"&amp;J$1,'Control Totals'!$B$2:$B$76,0))</f>
        <v>130589.05352779719</v>
      </c>
      <c r="K123" s="68">
        <f>INDEX(UECs!$G$2:$U$136,MATCH($B123,UECs!$B$2:$B$136,0),MATCH(K$1,UECs!$G$1:$U$1,0))*INDEX(Saturations!$G$2:$U$136,MATCH($B123,Saturations!$B$2:$B$136,0),MATCH(K$1,Saturations!$G$1:$U$1,0))*INDEX('Control Totals'!$E$2:$E$76,MATCH($C123&amp;"_"&amp;K$1,'Control Totals'!$B$2:$B$76,0))</f>
        <v>34.468898674503208</v>
      </c>
      <c r="L123" s="68">
        <f>INDEX(UECs!$G$2:$U$136,MATCH($B123,UECs!$B$2:$B$136,0),MATCH(L$1,UECs!$G$1:$U$1,0))*INDEX(Saturations!$G$2:$U$136,MATCH($B123,Saturations!$B$2:$B$136,0),MATCH(L$1,Saturations!$G$1:$U$1,0))*INDEX('Control Totals'!$E$2:$E$76,MATCH($C123&amp;"_"&amp;L$1,'Control Totals'!$B$2:$B$76,0))</f>
        <v>597354.00216033356</v>
      </c>
      <c r="M123" s="68">
        <f>INDEX(UECs!$G$2:$U$136,MATCH($B123,UECs!$B$2:$B$136,0),MATCH(M$1,UECs!$G$1:$U$1,0))*INDEX(Saturations!$G$2:$U$136,MATCH($B123,Saturations!$B$2:$B$136,0),MATCH(M$1,Saturations!$G$1:$U$1,0))*INDEX('Control Totals'!$E$2:$E$76,MATCH($C123&amp;"_"&amp;M$1,'Control Totals'!$B$2:$B$76,0))</f>
        <v>480017.63328450284</v>
      </c>
      <c r="N123" s="68">
        <f>INDEX(UECs!$G$2:$U$136,MATCH($B123,UECs!$B$2:$B$136,0),MATCH(N$1,UECs!$G$1:$U$1,0))*INDEX(Saturations!$G$2:$U$136,MATCH($B123,Saturations!$B$2:$B$136,0),MATCH(N$1,Saturations!$G$1:$U$1,0))*INDEX('Control Totals'!$E$2:$E$76,MATCH($C123&amp;"_"&amp;N$1,'Control Totals'!$B$2:$B$76,0))</f>
        <v>127466.94998855403</v>
      </c>
      <c r="O123" s="68">
        <f>INDEX(UECs!$G$2:$U$136,MATCH($B123,UECs!$B$2:$B$136,0),MATCH(O$1,UECs!$G$1:$U$1,0))*INDEX(Saturations!$G$2:$U$136,MATCH($B123,Saturations!$B$2:$B$136,0),MATCH(O$1,Saturations!$G$1:$U$1,0))*INDEX('Control Totals'!$E$2:$E$76,MATCH($C123&amp;"_"&amp;O$1,'Control Totals'!$B$2:$B$76,0))</f>
        <v>70319.606960387813</v>
      </c>
      <c r="P123" s="68">
        <f>INDEX(UECs!$G$2:$U$136,MATCH($B123,UECs!$B$2:$B$136,0),MATCH(P$1,UECs!$G$1:$U$1,0))*INDEX(Saturations!$G$2:$U$136,MATCH($B123,Saturations!$B$2:$B$136,0),MATCH(P$1,Saturations!$G$1:$U$1,0))*INDEX('Control Totals'!$E$2:$E$76,MATCH($C123&amp;"_"&amp;P$1,'Control Totals'!$B$2:$B$76,0))</f>
        <v>83130.942525958162</v>
      </c>
      <c r="Q123" s="68">
        <f>INDEX(UECs!$G$2:$U$136,MATCH($B123,UECs!$B$2:$B$136,0),MATCH(Q$1,UECs!$G$1:$U$1,0))*INDEX(Saturations!$G$2:$U$136,MATCH($B123,Saturations!$B$2:$B$136,0),MATCH(Q$1,Saturations!$G$1:$U$1,0))*INDEX('Control Totals'!$E$2:$E$76,MATCH($C123&amp;"_"&amp;Q$1,'Control Totals'!$B$2:$B$76,0))</f>
        <v>1206630.3351111186</v>
      </c>
      <c r="R123" s="68">
        <f>INDEX(UECs!$G$2:$U$136,MATCH($B123,UECs!$B$2:$B$136,0),MATCH(R$1,UECs!$G$1:$U$1,0))*INDEX(Saturations!$G$2:$U$136,MATCH($B123,Saturations!$B$2:$B$136,0),MATCH(R$1,Saturations!$G$1:$U$1,0))*INDEX('Control Totals'!$E$2:$E$76,MATCH($C123&amp;"_"&amp;R$1,'Control Totals'!$B$2:$B$76,0))</f>
        <v>12823.741912612779</v>
      </c>
      <c r="S123" s="68">
        <f>INDEX(UECs!$G$2:$U$136,MATCH($B123,UECs!$B$2:$B$136,0),MATCH(S$1,UECs!$G$1:$U$1,0))*INDEX(Saturations!$G$2:$U$136,MATCH($B123,Saturations!$B$2:$B$136,0),MATCH(S$1,Saturations!$G$1:$U$1,0))*INDEX('Control Totals'!$E$2:$E$76,MATCH($C123&amp;"_"&amp;S$1,'Control Totals'!$B$2:$B$76,0))</f>
        <v>223421.59788500058</v>
      </c>
      <c r="T123" s="68">
        <f>INDEX(UECs!$G$2:$U$136,MATCH($B123,UECs!$B$2:$B$136,0),MATCH(T$1,UECs!$G$1:$U$1,0))*INDEX(Saturations!$G$2:$U$136,MATCH($B123,Saturations!$B$2:$B$136,0),MATCH(T$1,Saturations!$G$1:$U$1,0))*INDEX('Control Totals'!$E$2:$E$76,MATCH($C123&amp;"_"&amp;T$1,'Control Totals'!$B$2:$B$76,0))</f>
        <v>13667.255836842014</v>
      </c>
      <c r="U123" s="68">
        <f>INDEX(UECs!$G$2:$U$136,MATCH($B123,UECs!$B$2:$B$136,0),MATCH(U$1,UECs!$G$1:$U$1,0))*INDEX(Saturations!$G$2:$U$136,MATCH($B123,Saturations!$B$2:$B$136,0),MATCH(U$1,Saturations!$G$1:$U$1,0))*INDEX('Control Totals'!$E$2:$E$76,MATCH($C123&amp;"_"&amp;U$1,'Control Totals'!$B$2:$B$76,0))</f>
        <v>219929.40357861106</v>
      </c>
      <c r="V123" s="68">
        <f>INDEX(UECs!$G$2:$U$136,MATCH($B123,UECs!$B$2:$B$136,0),MATCH(V$1,UECs!$G$1:$U$1,0))*INDEX(Saturations!$G$2:$U$136,MATCH($B123,Saturations!$B$2:$B$136,0),MATCH(V$1,Saturations!$G$1:$U$1,0))*INDEX('Control Totals'!$E$2:$E$76,MATCH($C123&amp;"_"&amp;V$1,'Control Totals'!$B$2:$B$76,0))</f>
        <v>277270.57881351589</v>
      </c>
    </row>
    <row r="124" spans="1:22" ht="14.4" x14ac:dyDescent="0.3">
      <c r="A124" t="str">
        <f t="shared" si="2"/>
        <v>WYExterior LightingArea Lighting</v>
      </c>
      <c r="B124" s="64" t="str">
        <f t="shared" si="3"/>
        <v>WY_Exterior Lighting_Electric_Area Lighting</v>
      </c>
      <c r="C124" s="65" t="s">
        <v>28</v>
      </c>
      <c r="D124" s="65" t="s">
        <v>89</v>
      </c>
      <c r="E124" s="65" t="s">
        <v>118</v>
      </c>
      <c r="F124" s="65" t="s">
        <v>90</v>
      </c>
      <c r="G124" s="65" t="s">
        <v>1</v>
      </c>
      <c r="H124" s="68">
        <f>INDEX(UECs!$G$2:$U$136,MATCH($B124,UECs!$B$2:$B$136,0),MATCH(H$1,UECs!$G$1:$U$1,0))*INDEX(Saturations!$G$2:$U$136,MATCH($B124,Saturations!$B$2:$B$136,0),MATCH(H$1,Saturations!$G$1:$U$1,0))*INDEX('Control Totals'!$E$2:$E$76,MATCH($C124&amp;"_"&amp;H$1,'Control Totals'!$B$2:$B$76,0))</f>
        <v>146861.04339586335</v>
      </c>
      <c r="I124" s="68">
        <f>INDEX(UECs!$G$2:$U$136,MATCH($B124,UECs!$B$2:$B$136,0),MATCH(I$1,UECs!$G$1:$U$1,0))*INDEX(Saturations!$G$2:$U$136,MATCH($B124,Saturations!$B$2:$B$136,0),MATCH(I$1,Saturations!$G$1:$U$1,0))*INDEX('Control Totals'!$E$2:$E$76,MATCH($C124&amp;"_"&amp;I$1,'Control Totals'!$B$2:$B$76,0))</f>
        <v>29331342.865164049</v>
      </c>
      <c r="J124" s="68">
        <f>INDEX(UECs!$G$2:$U$136,MATCH($B124,UECs!$B$2:$B$136,0),MATCH(J$1,UECs!$G$1:$U$1,0))*INDEX(Saturations!$G$2:$U$136,MATCH($B124,Saturations!$B$2:$B$136,0),MATCH(J$1,Saturations!$G$1:$U$1,0))*INDEX('Control Totals'!$E$2:$E$76,MATCH($C124&amp;"_"&amp;J$1,'Control Totals'!$B$2:$B$76,0))</f>
        <v>305385.47911378392</v>
      </c>
      <c r="K124" s="68">
        <f>INDEX(UECs!$G$2:$U$136,MATCH($B124,UECs!$B$2:$B$136,0),MATCH(K$1,UECs!$G$1:$U$1,0))*INDEX(Saturations!$G$2:$U$136,MATCH($B124,Saturations!$B$2:$B$136,0),MATCH(K$1,Saturations!$G$1:$U$1,0))*INDEX('Control Totals'!$E$2:$E$76,MATCH($C124&amp;"_"&amp;K$1,'Control Totals'!$B$2:$B$76,0))</f>
        <v>80.606305443488054</v>
      </c>
      <c r="L124" s="68">
        <f>INDEX(UECs!$G$2:$U$136,MATCH($B124,UECs!$B$2:$B$136,0),MATCH(L$1,UECs!$G$1:$U$1,0))*INDEX(Saturations!$G$2:$U$136,MATCH($B124,Saturations!$B$2:$B$136,0),MATCH(L$1,Saturations!$G$1:$U$1,0))*INDEX('Control Totals'!$E$2:$E$76,MATCH($C124&amp;"_"&amp;L$1,'Control Totals'!$B$2:$B$76,0))</f>
        <v>1396925.9537625732</v>
      </c>
      <c r="M124" s="68">
        <f>INDEX(UECs!$G$2:$U$136,MATCH($B124,UECs!$B$2:$B$136,0),MATCH(M$1,UECs!$G$1:$U$1,0))*INDEX(Saturations!$G$2:$U$136,MATCH($B124,Saturations!$B$2:$B$136,0),MATCH(M$1,Saturations!$G$1:$U$1,0))*INDEX('Control Totals'!$E$2:$E$76,MATCH($C124&amp;"_"&amp;M$1,'Control Totals'!$B$2:$B$76,0))</f>
        <v>1122532.1798694963</v>
      </c>
      <c r="N124" s="68">
        <f>INDEX(UECs!$G$2:$U$136,MATCH($B124,UECs!$B$2:$B$136,0),MATCH(N$1,UECs!$G$1:$U$1,0))*INDEX(Saturations!$G$2:$U$136,MATCH($B124,Saturations!$B$2:$B$136,0),MATCH(N$1,Saturations!$G$1:$U$1,0))*INDEX('Control Totals'!$E$2:$E$76,MATCH($C124&amp;"_"&amp;N$1,'Control Totals'!$B$2:$B$76,0))</f>
        <v>298084.36880309728</v>
      </c>
      <c r="O124" s="68">
        <f>INDEX(UECs!$G$2:$U$136,MATCH($B124,UECs!$B$2:$B$136,0),MATCH(O$1,UECs!$G$1:$U$1,0))*INDEX(Saturations!$G$2:$U$136,MATCH($B124,Saturations!$B$2:$B$136,0),MATCH(O$1,Saturations!$G$1:$U$1,0))*INDEX('Control Totals'!$E$2:$E$76,MATCH($C124&amp;"_"&amp;O$1,'Control Totals'!$B$2:$B$76,0))</f>
        <v>164444.00416854178</v>
      </c>
      <c r="P124" s="68">
        <f>INDEX(UECs!$G$2:$U$136,MATCH($B124,UECs!$B$2:$B$136,0),MATCH(P$1,UECs!$G$1:$U$1,0))*INDEX(Saturations!$G$2:$U$136,MATCH($B124,Saturations!$B$2:$B$136,0),MATCH(P$1,Saturations!$G$1:$U$1,0))*INDEX('Control Totals'!$E$2:$E$76,MATCH($C124&amp;"_"&amp;P$1,'Control Totals'!$B$2:$B$76,0))</f>
        <v>194403.60448792359</v>
      </c>
      <c r="Q124" s="68">
        <f>INDEX(UECs!$G$2:$U$136,MATCH($B124,UECs!$B$2:$B$136,0),MATCH(Q$1,UECs!$G$1:$U$1,0))*INDEX(Saturations!$G$2:$U$136,MATCH($B124,Saturations!$B$2:$B$136,0),MATCH(Q$1,Saturations!$G$1:$U$1,0))*INDEX('Control Totals'!$E$2:$E$76,MATCH($C124&amp;"_"&amp;Q$1,'Control Totals'!$B$2:$B$76,0))</f>
        <v>2821732.5499085453</v>
      </c>
      <c r="R124" s="68">
        <f>INDEX(UECs!$G$2:$U$136,MATCH($B124,UECs!$B$2:$B$136,0),MATCH(R$1,UECs!$G$1:$U$1,0))*INDEX(Saturations!$G$2:$U$136,MATCH($B124,Saturations!$B$2:$B$136,0),MATCH(R$1,Saturations!$G$1:$U$1,0))*INDEX('Control Totals'!$E$2:$E$76,MATCH($C124&amp;"_"&amp;R$1,'Control Totals'!$B$2:$B$76,0))</f>
        <v>29988.612844806066</v>
      </c>
      <c r="S124" s="68">
        <f>INDEX(UECs!$G$2:$U$136,MATCH($B124,UECs!$B$2:$B$136,0),MATCH(S$1,UECs!$G$1:$U$1,0))*INDEX(Saturations!$G$2:$U$136,MATCH($B124,Saturations!$B$2:$B$136,0),MATCH(S$1,Saturations!$G$1:$U$1,0))*INDEX('Control Totals'!$E$2:$E$76,MATCH($C124&amp;"_"&amp;S$1,'Control Totals'!$B$2:$B$76,0))</f>
        <v>522476.50068123598</v>
      </c>
      <c r="T124" s="68">
        <f>INDEX(UECs!$G$2:$U$136,MATCH($B124,UECs!$B$2:$B$136,0),MATCH(T$1,UECs!$G$1:$U$1,0))*INDEX(Saturations!$G$2:$U$136,MATCH($B124,Saturations!$B$2:$B$136,0),MATCH(T$1,Saturations!$G$1:$U$1,0))*INDEX('Control Totals'!$E$2:$E$76,MATCH($C124&amp;"_"&amp;T$1,'Control Totals'!$B$2:$B$76,0))</f>
        <v>31961.189388789207</v>
      </c>
      <c r="U124" s="68">
        <f>INDEX(UECs!$G$2:$U$136,MATCH($B124,UECs!$B$2:$B$136,0),MATCH(U$1,UECs!$G$1:$U$1,0))*INDEX(Saturations!$G$2:$U$136,MATCH($B124,Saturations!$B$2:$B$136,0),MATCH(U$1,Saturations!$G$1:$U$1,0))*INDEX('Control Totals'!$E$2:$E$76,MATCH($C124&amp;"_"&amp;U$1,'Control Totals'!$B$2:$B$76,0))</f>
        <v>514309.92467348365</v>
      </c>
      <c r="V124" s="68">
        <f>INDEX(UECs!$G$2:$U$136,MATCH($B124,UECs!$B$2:$B$136,0),MATCH(V$1,UECs!$G$1:$U$1,0))*INDEX(Saturations!$G$2:$U$136,MATCH($B124,Saturations!$B$2:$B$136,0),MATCH(V$1,Saturations!$G$1:$U$1,0))*INDEX('Control Totals'!$E$2:$E$76,MATCH($C124&amp;"_"&amp;V$1,'Control Totals'!$B$2:$B$76,0))</f>
        <v>648403.5703428844</v>
      </c>
    </row>
    <row r="125" spans="1:22" ht="14.4" x14ac:dyDescent="0.3">
      <c r="A125" t="str">
        <f t="shared" si="2"/>
        <v>WYExterior LightingLinear Lighting</v>
      </c>
      <c r="B125" s="64" t="str">
        <f t="shared" si="3"/>
        <v>WY_Exterior Lighting_Electric_Linear Lighting</v>
      </c>
      <c r="C125" s="65" t="s">
        <v>28</v>
      </c>
      <c r="D125" s="65" t="s">
        <v>89</v>
      </c>
      <c r="E125" s="65" t="s">
        <v>118</v>
      </c>
      <c r="F125" s="65" t="s">
        <v>88</v>
      </c>
      <c r="G125" s="65" t="s">
        <v>1</v>
      </c>
      <c r="H125" s="68">
        <f>INDEX(UECs!$G$2:$U$136,MATCH($B125,UECs!$B$2:$B$136,0),MATCH(H$1,UECs!$G$1:$U$1,0))*INDEX(Saturations!$G$2:$U$136,MATCH($B125,Saturations!$B$2:$B$136,0),MATCH(H$1,Saturations!$G$1:$U$1,0))*INDEX('Control Totals'!$E$2:$E$76,MATCH($C125&amp;"_"&amp;H$1,'Control Totals'!$B$2:$B$76,0))</f>
        <v>154122.99006039381</v>
      </c>
      <c r="I125" s="68">
        <f>INDEX(UECs!$G$2:$U$136,MATCH($B125,UECs!$B$2:$B$136,0),MATCH(I$1,UECs!$G$1:$U$1,0))*INDEX(Saturations!$G$2:$U$136,MATCH($B125,Saturations!$B$2:$B$136,0),MATCH(I$1,Saturations!$G$1:$U$1,0))*INDEX('Control Totals'!$E$2:$E$76,MATCH($C125&amp;"_"&amp;I$1,'Control Totals'!$B$2:$B$76,0))</f>
        <v>30781711.475931231</v>
      </c>
      <c r="J125" s="68">
        <f>INDEX(UECs!$G$2:$U$136,MATCH($B125,UECs!$B$2:$B$136,0),MATCH(J$1,UECs!$G$1:$U$1,0))*INDEX(Saturations!$G$2:$U$136,MATCH($B125,Saturations!$B$2:$B$136,0),MATCH(J$1,Saturations!$G$1:$U$1,0))*INDEX('Control Totals'!$E$2:$E$76,MATCH($C125&amp;"_"&amp;J$1,'Control Totals'!$B$2:$B$76,0))</f>
        <v>320486.10083188384</v>
      </c>
      <c r="K125" s="68">
        <f>INDEX(UECs!$G$2:$U$136,MATCH($B125,UECs!$B$2:$B$136,0),MATCH(K$1,UECs!$G$1:$U$1,0))*INDEX(Saturations!$G$2:$U$136,MATCH($B125,Saturations!$B$2:$B$136,0),MATCH(K$1,Saturations!$G$1:$U$1,0))*INDEX('Control Totals'!$E$2:$E$76,MATCH($C125&amp;"_"&amp;K$1,'Control Totals'!$B$2:$B$76,0))</f>
        <v>84.592105063456913</v>
      </c>
      <c r="L125" s="68">
        <f>INDEX(UECs!$G$2:$U$136,MATCH($B125,UECs!$B$2:$B$136,0),MATCH(L$1,UECs!$G$1:$U$1,0))*INDEX(Saturations!$G$2:$U$136,MATCH($B125,Saturations!$B$2:$B$136,0),MATCH(L$1,Saturations!$G$1:$U$1,0))*INDEX('Control Totals'!$E$2:$E$76,MATCH($C125&amp;"_"&amp;L$1,'Control Totals'!$B$2:$B$76,0))</f>
        <v>1466000.7848815238</v>
      </c>
      <c r="M125" s="68">
        <f>INDEX(UECs!$G$2:$U$136,MATCH($B125,UECs!$B$2:$B$136,0),MATCH(M$1,UECs!$G$1:$U$1,0))*INDEX(Saturations!$G$2:$U$136,MATCH($B125,Saturations!$B$2:$B$136,0),MATCH(M$1,Saturations!$G$1:$U$1,0))*INDEX('Control Totals'!$E$2:$E$76,MATCH($C125&amp;"_"&amp;M$1,'Control Totals'!$B$2:$B$76,0))</f>
        <v>1178038.8590468895</v>
      </c>
      <c r="N125" s="68">
        <f>INDEX(UECs!$G$2:$U$136,MATCH($B125,UECs!$B$2:$B$136,0),MATCH(N$1,UECs!$G$1:$U$1,0))*INDEX(Saturations!$G$2:$U$136,MATCH($B125,Saturations!$B$2:$B$136,0),MATCH(N$1,Saturations!$G$1:$U$1,0))*INDEX('Control Totals'!$E$2:$E$76,MATCH($C125&amp;"_"&amp;N$1,'Control Totals'!$B$2:$B$76,0))</f>
        <v>312823.9671181076</v>
      </c>
      <c r="O125" s="68">
        <f>INDEX(UECs!$G$2:$U$136,MATCH($B125,UECs!$B$2:$B$136,0),MATCH(O$1,UECs!$G$1:$U$1,0))*INDEX(Saturations!$G$2:$U$136,MATCH($B125,Saturations!$B$2:$B$136,0),MATCH(O$1,Saturations!$G$1:$U$1,0))*INDEX('Control Totals'!$E$2:$E$76,MATCH($C125&amp;"_"&amp;O$1,'Control Totals'!$B$2:$B$76,0))</f>
        <v>172575.3885027444</v>
      </c>
      <c r="P125" s="68">
        <f>INDEX(UECs!$G$2:$U$136,MATCH($B125,UECs!$B$2:$B$136,0),MATCH(P$1,UECs!$G$1:$U$1,0))*INDEX(Saturations!$G$2:$U$136,MATCH($B125,Saturations!$B$2:$B$136,0),MATCH(P$1,Saturations!$G$1:$U$1,0))*INDEX('Control Totals'!$E$2:$E$76,MATCH($C125&amp;"_"&amp;P$1,'Control Totals'!$B$2:$B$76,0))</f>
        <v>204016.42334403386</v>
      </c>
      <c r="Q125" s="68">
        <f>INDEX(UECs!$G$2:$U$136,MATCH($B125,UECs!$B$2:$B$136,0),MATCH(Q$1,UECs!$G$1:$U$1,0))*INDEX(Saturations!$G$2:$U$136,MATCH($B125,Saturations!$B$2:$B$136,0),MATCH(Q$1,Saturations!$G$1:$U$1,0))*INDEX('Control Totals'!$E$2:$E$76,MATCH($C125&amp;"_"&amp;Q$1,'Control Totals'!$B$2:$B$76,0))</f>
        <v>2961260.8468972249</v>
      </c>
      <c r="R125" s="68">
        <f>INDEX(UECs!$G$2:$U$136,MATCH($B125,UECs!$B$2:$B$136,0),MATCH(R$1,UECs!$G$1:$U$1,0))*INDEX(Saturations!$G$2:$U$136,MATCH($B125,Saturations!$B$2:$B$136,0),MATCH(R$1,Saturations!$G$1:$U$1,0))*INDEX('Control Totals'!$E$2:$E$76,MATCH($C125&amp;"_"&amp;R$1,'Control Totals'!$B$2:$B$76,0))</f>
        <v>31471.481970522553</v>
      </c>
      <c r="S125" s="68">
        <f>INDEX(UECs!$G$2:$U$136,MATCH($B125,UECs!$B$2:$B$136,0),MATCH(S$1,UECs!$G$1:$U$1,0))*INDEX(Saturations!$G$2:$U$136,MATCH($B125,Saturations!$B$2:$B$136,0),MATCH(S$1,Saturations!$G$1:$U$1,0))*INDEX('Control Totals'!$E$2:$E$76,MATCH($C125&amp;"_"&amp;S$1,'Control Totals'!$B$2:$B$76,0))</f>
        <v>548311.7827525367</v>
      </c>
      <c r="T125" s="68">
        <f>INDEX(UECs!$G$2:$U$136,MATCH($B125,UECs!$B$2:$B$136,0),MATCH(T$1,UECs!$G$1:$U$1,0))*INDEX(Saturations!$G$2:$U$136,MATCH($B125,Saturations!$B$2:$B$136,0),MATCH(T$1,Saturations!$G$1:$U$1,0))*INDEX('Control Totals'!$E$2:$E$76,MATCH($C125&amp;"_"&amp;T$1,'Control Totals'!$B$2:$B$76,0))</f>
        <v>33541.597966241025</v>
      </c>
      <c r="U125" s="68">
        <f>INDEX(UECs!$G$2:$U$136,MATCH($B125,UECs!$B$2:$B$136,0),MATCH(U$1,UECs!$G$1:$U$1,0))*INDEX(Saturations!$G$2:$U$136,MATCH($B125,Saturations!$B$2:$B$136,0),MATCH(U$1,Saturations!$G$1:$U$1,0))*INDEX('Control Totals'!$E$2:$E$76,MATCH($C125&amp;"_"&amp;U$1,'Control Totals'!$B$2:$B$76,0))</f>
        <v>539741.38801907713</v>
      </c>
      <c r="V125" s="68">
        <f>INDEX(UECs!$G$2:$U$136,MATCH($B125,UECs!$B$2:$B$136,0),MATCH(V$1,UECs!$G$1:$U$1,0))*INDEX(Saturations!$G$2:$U$136,MATCH($B125,Saturations!$B$2:$B$136,0),MATCH(V$1,Saturations!$G$1:$U$1,0))*INDEX('Control Totals'!$E$2:$E$76,MATCH($C125&amp;"_"&amp;V$1,'Control Totals'!$B$2:$B$76,0))</f>
        <v>680465.661391965</v>
      </c>
    </row>
    <row r="126" spans="1:22" ht="14.4" x14ac:dyDescent="0.3">
      <c r="A126" t="str">
        <f t="shared" si="2"/>
        <v>WYMotorsPumps</v>
      </c>
      <c r="B126" s="64" t="str">
        <f t="shared" si="3"/>
        <v>WY_Motors_Electric_Pumps</v>
      </c>
      <c r="C126" s="65" t="s">
        <v>28</v>
      </c>
      <c r="D126" s="65" t="s">
        <v>93</v>
      </c>
      <c r="E126" s="65" t="s">
        <v>118</v>
      </c>
      <c r="F126" s="65" t="s">
        <v>94</v>
      </c>
      <c r="G126" s="65" t="s">
        <v>2</v>
      </c>
      <c r="H126" s="68">
        <f>INDEX(UECs!$G$2:$U$136,MATCH($B126,UECs!$B$2:$B$136,0),MATCH(H$1,UECs!$G$1:$U$1,0))*INDEX(Saturations!$G$2:$U$136,MATCH($B126,Saturations!$B$2:$B$136,0),MATCH(H$1,Saturations!$G$1:$U$1,0))*INDEX('Control Totals'!$E$2:$E$76,MATCH($C126&amp;"_"&amp;H$1,'Control Totals'!$B$2:$B$76,0))</f>
        <v>146995.04677729416</v>
      </c>
      <c r="I126" s="68">
        <f>INDEX(UECs!$G$2:$U$136,MATCH($B126,UECs!$B$2:$B$136,0),MATCH(I$1,UECs!$G$1:$U$1,0))*INDEX(Saturations!$G$2:$U$136,MATCH($B126,Saturations!$B$2:$B$136,0),MATCH(I$1,Saturations!$G$1:$U$1,0))*INDEX('Control Totals'!$E$2:$E$76,MATCH($C126&amp;"_"&amp;I$1,'Control Totals'!$B$2:$B$76,0))</f>
        <v>2185398562.3556266</v>
      </c>
      <c r="J126" s="68">
        <f>INDEX(UECs!$G$2:$U$136,MATCH($B126,UECs!$B$2:$B$136,0),MATCH(J$1,UECs!$G$1:$U$1,0))*INDEX(Saturations!$G$2:$U$136,MATCH($B126,Saturations!$B$2:$B$136,0),MATCH(J$1,Saturations!$G$1:$U$1,0))*INDEX('Control Totals'!$E$2:$E$76,MATCH($C126&amp;"_"&amp;J$1,'Control Totals'!$B$2:$B$76,0))</f>
        <v>2362145.9711567648</v>
      </c>
      <c r="K126" s="68">
        <f>INDEX(UECs!$G$2:$U$136,MATCH($B126,UECs!$B$2:$B$136,0),MATCH(K$1,UECs!$G$1:$U$1,0))*INDEX(Saturations!$G$2:$U$136,MATCH($B126,Saturations!$B$2:$B$136,0),MATCH(K$1,Saturations!$G$1:$U$1,0))*INDEX('Control Totals'!$E$2:$E$76,MATCH($C126&amp;"_"&amp;K$1,'Control Totals'!$B$2:$B$76,0))</f>
        <v>4065.7208365568445</v>
      </c>
      <c r="L126" s="68">
        <f>INDEX(UECs!$G$2:$U$136,MATCH($B126,UECs!$B$2:$B$136,0),MATCH(L$1,UECs!$G$1:$U$1,0))*INDEX(Saturations!$G$2:$U$136,MATCH($B126,Saturations!$B$2:$B$136,0),MATCH(L$1,Saturations!$G$1:$U$1,0))*INDEX('Control Totals'!$E$2:$E$76,MATCH($C126&amp;"_"&amp;L$1,'Control Totals'!$B$2:$B$76,0))</f>
        <v>157184758.6220963</v>
      </c>
      <c r="M126" s="68">
        <f>INDEX(UECs!$G$2:$U$136,MATCH($B126,UECs!$B$2:$B$136,0),MATCH(M$1,UECs!$G$1:$U$1,0))*INDEX(Saturations!$G$2:$U$136,MATCH($B126,Saturations!$B$2:$B$136,0),MATCH(M$1,Saturations!$G$1:$U$1,0))*INDEX('Control Totals'!$E$2:$E$76,MATCH($C126&amp;"_"&amp;M$1,'Control Totals'!$B$2:$B$76,0))</f>
        <v>0</v>
      </c>
      <c r="N126" s="68">
        <f>INDEX(UECs!$G$2:$U$136,MATCH($B126,UECs!$B$2:$B$136,0),MATCH(N$1,UECs!$G$1:$U$1,0))*INDEX(Saturations!$G$2:$U$136,MATCH($B126,Saturations!$B$2:$B$136,0),MATCH(N$1,Saturations!$G$1:$U$1,0))*INDEX('Control Totals'!$E$2:$E$76,MATCH($C126&amp;"_"&amp;N$1,'Control Totals'!$B$2:$B$76,0))</f>
        <v>1061725.9251339899</v>
      </c>
      <c r="O126" s="68">
        <f>INDEX(UECs!$G$2:$U$136,MATCH($B126,UECs!$B$2:$B$136,0),MATCH(O$1,UECs!$G$1:$U$1,0))*INDEX(Saturations!$G$2:$U$136,MATCH($B126,Saturations!$B$2:$B$136,0),MATCH(O$1,Saturations!$G$1:$U$1,0))*INDEX('Control Totals'!$E$2:$E$76,MATCH($C126&amp;"_"&amp;O$1,'Control Totals'!$B$2:$B$76,0))</f>
        <v>9620660.5963501073</v>
      </c>
      <c r="P126" s="68">
        <f>INDEX(UECs!$G$2:$U$136,MATCH($B126,UECs!$B$2:$B$136,0),MATCH(P$1,UECs!$G$1:$U$1,0))*INDEX(Saturations!$G$2:$U$136,MATCH($B126,Saturations!$B$2:$B$136,0),MATCH(P$1,Saturations!$G$1:$U$1,0))*INDEX('Control Totals'!$E$2:$E$76,MATCH($C126&amp;"_"&amp;P$1,'Control Totals'!$B$2:$B$76,0))</f>
        <v>22940709.671562623</v>
      </c>
      <c r="Q126" s="68">
        <f>INDEX(UECs!$G$2:$U$136,MATCH($B126,UECs!$B$2:$B$136,0),MATCH(Q$1,UECs!$G$1:$U$1,0))*INDEX(Saturations!$G$2:$U$136,MATCH($B126,Saturations!$B$2:$B$136,0),MATCH(Q$1,Saturations!$G$1:$U$1,0))*INDEX('Control Totals'!$E$2:$E$76,MATCH($C126&amp;"_"&amp;Q$1,'Control Totals'!$B$2:$B$76,0))</f>
        <v>71288794.284048244</v>
      </c>
      <c r="R126" s="68">
        <f>INDEX(UECs!$G$2:$U$136,MATCH($B126,UECs!$B$2:$B$136,0),MATCH(R$1,UECs!$G$1:$U$1,0))*INDEX(Saturations!$G$2:$U$136,MATCH($B126,Saturations!$B$2:$B$136,0),MATCH(R$1,Saturations!$G$1:$U$1,0))*INDEX('Control Totals'!$E$2:$E$76,MATCH($C126&amp;"_"&amp;R$1,'Control Totals'!$B$2:$B$76,0))</f>
        <v>78501.090059252281</v>
      </c>
      <c r="S126" s="68">
        <f>INDEX(UECs!$G$2:$U$136,MATCH($B126,UECs!$B$2:$B$136,0),MATCH(S$1,UECs!$G$1:$U$1,0))*INDEX(Saturations!$G$2:$U$136,MATCH($B126,Saturations!$B$2:$B$136,0),MATCH(S$1,Saturations!$G$1:$U$1,0))*INDEX('Control Totals'!$E$2:$E$76,MATCH($C126&amp;"_"&amp;S$1,'Control Totals'!$B$2:$B$76,0))</f>
        <v>2244057.7331245532</v>
      </c>
      <c r="T126" s="68">
        <f>INDEX(UECs!$G$2:$U$136,MATCH($B126,UECs!$B$2:$B$136,0),MATCH(T$1,UECs!$G$1:$U$1,0))*INDEX(Saturations!$G$2:$U$136,MATCH($B126,Saturations!$B$2:$B$136,0),MATCH(T$1,Saturations!$G$1:$U$1,0))*INDEX('Control Totals'!$E$2:$E$76,MATCH($C126&amp;"_"&amp;T$1,'Control Totals'!$B$2:$B$76,0))</f>
        <v>258744.40410250355</v>
      </c>
      <c r="U126" s="68">
        <f>INDEX(UECs!$G$2:$U$136,MATCH($B126,UECs!$B$2:$B$136,0),MATCH(U$1,UECs!$G$1:$U$1,0))*INDEX(Saturations!$G$2:$U$136,MATCH($B126,Saturations!$B$2:$B$136,0),MATCH(U$1,Saturations!$G$1:$U$1,0))*INDEX('Control Totals'!$E$2:$E$76,MATCH($C126&amp;"_"&amp;U$1,'Control Totals'!$B$2:$B$76,0))</f>
        <v>2705473.5923325885</v>
      </c>
      <c r="V126" s="68">
        <f>INDEX(UECs!$G$2:$U$136,MATCH($B126,UECs!$B$2:$B$136,0),MATCH(V$1,UECs!$G$1:$U$1,0))*INDEX(Saturations!$G$2:$U$136,MATCH($B126,Saturations!$B$2:$B$136,0),MATCH(V$1,Saturations!$G$1:$U$1,0))*INDEX('Control Totals'!$E$2:$E$76,MATCH($C126&amp;"_"&amp;V$1,'Control Totals'!$B$2:$B$76,0))</f>
        <v>2163455.9170223856</v>
      </c>
    </row>
    <row r="127" spans="1:22" ht="14.4" x14ac:dyDescent="0.3">
      <c r="A127" t="str">
        <f t="shared" si="2"/>
        <v>WYMotorsFans &amp; Blowers</v>
      </c>
      <c r="B127" s="64" t="str">
        <f t="shared" si="3"/>
        <v>WY_Motors_Electric_Fans &amp; Blowers</v>
      </c>
      <c r="C127" s="65" t="s">
        <v>28</v>
      </c>
      <c r="D127" s="65" t="s">
        <v>93</v>
      </c>
      <c r="E127" s="65" t="s">
        <v>118</v>
      </c>
      <c r="F127" s="65" t="s">
        <v>95</v>
      </c>
      <c r="G127" s="65" t="s">
        <v>2</v>
      </c>
      <c r="H127" s="68">
        <f>INDEX(UECs!$G$2:$U$136,MATCH($B127,UECs!$B$2:$B$136,0),MATCH(H$1,UECs!$G$1:$U$1,0))*INDEX(Saturations!$G$2:$U$136,MATCH($B127,Saturations!$B$2:$B$136,0),MATCH(H$1,Saturations!$G$1:$U$1,0))*INDEX('Control Totals'!$E$2:$E$76,MATCH($C127&amp;"_"&amp;H$1,'Control Totals'!$B$2:$B$76,0))</f>
        <v>9449.6815785403378</v>
      </c>
      <c r="I127" s="68">
        <f>INDEX(UECs!$G$2:$U$136,MATCH($B127,UECs!$B$2:$B$136,0),MATCH(I$1,UECs!$G$1:$U$1,0))*INDEX(Saturations!$G$2:$U$136,MATCH($B127,Saturations!$B$2:$B$136,0),MATCH(I$1,Saturations!$G$1:$U$1,0))*INDEX('Control Totals'!$E$2:$E$76,MATCH($C127&amp;"_"&amp;I$1,'Control Totals'!$B$2:$B$76,0))</f>
        <v>406585779.04290724</v>
      </c>
      <c r="J127" s="68">
        <f>INDEX(UECs!$G$2:$U$136,MATCH($B127,UECs!$B$2:$B$136,0),MATCH(J$1,UECs!$G$1:$U$1,0))*INDEX(Saturations!$G$2:$U$136,MATCH($B127,Saturations!$B$2:$B$136,0),MATCH(J$1,Saturations!$G$1:$U$1,0))*INDEX('Control Totals'!$E$2:$E$76,MATCH($C127&amp;"_"&amp;J$1,'Control Totals'!$B$2:$B$76,0))</f>
        <v>1095677.2080158268</v>
      </c>
      <c r="K127" s="68">
        <f>INDEX(UECs!$G$2:$U$136,MATCH($B127,UECs!$B$2:$B$136,0),MATCH(K$1,UECs!$G$1:$U$1,0))*INDEX(Saturations!$G$2:$U$136,MATCH($B127,Saturations!$B$2:$B$136,0),MATCH(K$1,Saturations!$G$1:$U$1,0))*INDEX('Control Totals'!$E$2:$E$76,MATCH($C127&amp;"_"&amp;K$1,'Control Totals'!$B$2:$B$76,0))</f>
        <v>1134.5086479605484</v>
      </c>
      <c r="L127" s="68">
        <f>INDEX(UECs!$G$2:$U$136,MATCH($B127,UECs!$B$2:$B$136,0),MATCH(L$1,UECs!$G$1:$U$1,0))*INDEX(Saturations!$G$2:$U$136,MATCH($B127,Saturations!$B$2:$B$136,0),MATCH(L$1,Saturations!$G$1:$U$1,0))*INDEX('Control Totals'!$E$2:$E$76,MATCH($C127&amp;"_"&amp;L$1,'Control Totals'!$B$2:$B$76,0))</f>
        <v>29243676.022715595</v>
      </c>
      <c r="M127" s="68">
        <f>INDEX(UECs!$G$2:$U$136,MATCH($B127,UECs!$B$2:$B$136,0),MATCH(M$1,UECs!$G$1:$U$1,0))*INDEX(Saturations!$G$2:$U$136,MATCH($B127,Saturations!$B$2:$B$136,0),MATCH(M$1,Saturations!$G$1:$U$1,0))*INDEX('Control Totals'!$E$2:$E$76,MATCH($C127&amp;"_"&amp;M$1,'Control Totals'!$B$2:$B$76,0))</f>
        <v>0</v>
      </c>
      <c r="N127" s="68">
        <f>INDEX(UECs!$G$2:$U$136,MATCH($B127,UECs!$B$2:$B$136,0),MATCH(N$1,UECs!$G$1:$U$1,0))*INDEX(Saturations!$G$2:$U$136,MATCH($B127,Saturations!$B$2:$B$136,0),MATCH(N$1,Saturations!$G$1:$U$1,0))*INDEX('Control Totals'!$E$2:$E$76,MATCH($C127&amp;"_"&amp;N$1,'Control Totals'!$B$2:$B$76,0))</f>
        <v>796294.44385049248</v>
      </c>
      <c r="O127" s="68">
        <f>INDEX(UECs!$G$2:$U$136,MATCH($B127,UECs!$B$2:$B$136,0),MATCH(O$1,UECs!$G$1:$U$1,0))*INDEX(Saturations!$G$2:$U$136,MATCH($B127,Saturations!$B$2:$B$136,0),MATCH(O$1,Saturations!$G$1:$U$1,0))*INDEX('Control Totals'!$E$2:$E$76,MATCH($C127&amp;"_"&amp;O$1,'Control Totals'!$B$2:$B$76,0))</f>
        <v>6559541.3156932555</v>
      </c>
      <c r="P127" s="68">
        <f>INDEX(UECs!$G$2:$U$136,MATCH($B127,UECs!$B$2:$B$136,0),MATCH(P$1,UECs!$G$1:$U$1,0))*INDEX(Saturations!$G$2:$U$136,MATCH($B127,Saturations!$B$2:$B$136,0),MATCH(P$1,Saturations!$G$1:$U$1,0))*INDEX('Control Totals'!$E$2:$E$76,MATCH($C127&amp;"_"&amp;P$1,'Control Totals'!$B$2:$B$76,0))</f>
        <v>0</v>
      </c>
      <c r="Q127" s="68">
        <f>INDEX(UECs!$G$2:$U$136,MATCH($B127,UECs!$B$2:$B$136,0),MATCH(Q$1,UECs!$G$1:$U$1,0))*INDEX(Saturations!$G$2:$U$136,MATCH($B127,Saturations!$B$2:$B$136,0),MATCH(Q$1,Saturations!$G$1:$U$1,0))*INDEX('Control Totals'!$E$2:$E$76,MATCH($C127&amp;"_"&amp;Q$1,'Control Totals'!$B$2:$B$76,0))</f>
        <v>32575674.20926708</v>
      </c>
      <c r="R127" s="68">
        <f>INDEX(UECs!$G$2:$U$136,MATCH($B127,UECs!$B$2:$B$136,0),MATCH(R$1,UECs!$G$1:$U$1,0))*INDEX(Saturations!$G$2:$U$136,MATCH($B127,Saturations!$B$2:$B$136,0),MATCH(R$1,Saturations!$G$1:$U$1,0))*INDEX('Control Totals'!$E$2:$E$76,MATCH($C127&amp;"_"&amp;R$1,'Control Totals'!$B$2:$B$76,0))</f>
        <v>58875.817544439204</v>
      </c>
      <c r="S127" s="68">
        <f>INDEX(UECs!$G$2:$U$136,MATCH($B127,UECs!$B$2:$B$136,0),MATCH(S$1,UECs!$G$1:$U$1,0))*INDEX(Saturations!$G$2:$U$136,MATCH($B127,Saturations!$B$2:$B$136,0),MATCH(S$1,Saturations!$G$1:$U$1,0))*INDEX('Control Totals'!$E$2:$E$76,MATCH($C127&amp;"_"&amp;S$1,'Control Totals'!$B$2:$B$76,0))</f>
        <v>1570840.4131871872</v>
      </c>
      <c r="T127" s="68">
        <f>INDEX(UECs!$G$2:$U$136,MATCH($B127,UECs!$B$2:$B$136,0),MATCH(T$1,UECs!$G$1:$U$1,0))*INDEX(Saturations!$G$2:$U$136,MATCH($B127,Saturations!$B$2:$B$136,0),MATCH(T$1,Saturations!$G$1:$U$1,0))*INDEX('Control Totals'!$E$2:$E$76,MATCH($C127&amp;"_"&amp;T$1,'Control Totals'!$B$2:$B$76,0))</f>
        <v>252028.62674685285</v>
      </c>
      <c r="U127" s="68">
        <f>INDEX(UECs!$G$2:$U$136,MATCH($B127,UECs!$B$2:$B$136,0),MATCH(U$1,UECs!$G$1:$U$1,0))*INDEX(Saturations!$G$2:$U$136,MATCH($B127,Saturations!$B$2:$B$136,0),MATCH(U$1,Saturations!$G$1:$U$1,0))*INDEX('Control Totals'!$E$2:$E$76,MATCH($C127&amp;"_"&amp;U$1,'Control Totals'!$B$2:$B$76,0))</f>
        <v>1432522.8806586764</v>
      </c>
      <c r="V127" s="68">
        <f>INDEX(UECs!$G$2:$U$136,MATCH($B127,UECs!$B$2:$B$136,0),MATCH(V$1,UECs!$G$1:$U$1,0))*INDEX(Saturations!$G$2:$U$136,MATCH($B127,Saturations!$B$2:$B$136,0),MATCH(V$1,Saturations!$G$1:$U$1,0))*INDEX('Control Totals'!$E$2:$E$76,MATCH($C127&amp;"_"&amp;V$1,'Control Totals'!$B$2:$B$76,0))</f>
        <v>1514419.1419156704</v>
      </c>
    </row>
    <row r="128" spans="1:22" ht="14.4" x14ac:dyDescent="0.3">
      <c r="A128" t="str">
        <f t="shared" si="2"/>
        <v>WYMotorsCompressed Air</v>
      </c>
      <c r="B128" s="64" t="str">
        <f t="shared" si="3"/>
        <v>WY_Motors_Electric_Compressed Air</v>
      </c>
      <c r="C128" s="65" t="s">
        <v>28</v>
      </c>
      <c r="D128" s="65" t="s">
        <v>93</v>
      </c>
      <c r="E128" s="65" t="s">
        <v>118</v>
      </c>
      <c r="F128" s="65" t="s">
        <v>96</v>
      </c>
      <c r="G128" s="65" t="s">
        <v>2</v>
      </c>
      <c r="H128" s="68">
        <f>INDEX(UECs!$G$2:$U$136,MATCH($B128,UECs!$B$2:$B$136,0),MATCH(H$1,UECs!$G$1:$U$1,0))*INDEX(Saturations!$G$2:$U$136,MATCH($B128,Saturations!$B$2:$B$136,0),MATCH(H$1,Saturations!$G$1:$U$1,0))*INDEX('Control Totals'!$E$2:$E$76,MATCH($C128&amp;"_"&amp;H$1,'Control Totals'!$B$2:$B$76,0))</f>
        <v>1734541.5519720714</v>
      </c>
      <c r="I128" s="68">
        <f>INDEX(UECs!$G$2:$U$136,MATCH($B128,UECs!$B$2:$B$136,0),MATCH(I$1,UECs!$G$1:$U$1,0))*INDEX(Saturations!$G$2:$U$136,MATCH($B128,Saturations!$B$2:$B$136,0),MATCH(I$1,Saturations!$G$1:$U$1,0))*INDEX('Control Totals'!$E$2:$E$76,MATCH($C128&amp;"_"&amp;I$1,'Control Totals'!$B$2:$B$76,0))</f>
        <v>660701890.94472432</v>
      </c>
      <c r="J128" s="68">
        <f>INDEX(UECs!$G$2:$U$136,MATCH($B128,UECs!$B$2:$B$136,0),MATCH(J$1,UECs!$G$1:$U$1,0))*INDEX(Saturations!$G$2:$U$136,MATCH($B128,Saturations!$B$2:$B$136,0),MATCH(J$1,Saturations!$G$1:$U$1,0))*INDEX('Control Totals'!$E$2:$E$76,MATCH($C128&amp;"_"&amp;J$1,'Control Totals'!$B$2:$B$76,0))</f>
        <v>3206458.4799173898</v>
      </c>
      <c r="K128" s="68">
        <f>INDEX(UECs!$G$2:$U$136,MATCH($B128,UECs!$B$2:$B$136,0),MATCH(K$1,UECs!$G$1:$U$1,0))*INDEX(Saturations!$G$2:$U$136,MATCH($B128,Saturations!$B$2:$B$136,0),MATCH(K$1,Saturations!$G$1:$U$1,0))*INDEX('Control Totals'!$E$2:$E$76,MATCH($C128&amp;"_"&amp;K$1,'Control Totals'!$B$2:$B$76,0))</f>
        <v>656.62876839732166</v>
      </c>
      <c r="L128" s="68">
        <f>INDEX(UECs!$G$2:$U$136,MATCH($B128,UECs!$B$2:$B$136,0),MATCH(L$1,UECs!$G$1:$U$1,0))*INDEX(Saturations!$G$2:$U$136,MATCH($B128,Saturations!$B$2:$B$136,0),MATCH(L$1,Saturations!$G$1:$U$1,0))*INDEX('Control Totals'!$E$2:$E$76,MATCH($C128&amp;"_"&amp;L$1,'Control Totals'!$B$2:$B$76,0))</f>
        <v>47520973.536912844</v>
      </c>
      <c r="M128" s="68">
        <f>INDEX(UECs!$G$2:$U$136,MATCH($B128,UECs!$B$2:$B$136,0),MATCH(M$1,UECs!$G$1:$U$1,0))*INDEX(Saturations!$G$2:$U$136,MATCH($B128,Saturations!$B$2:$B$136,0),MATCH(M$1,Saturations!$G$1:$U$1,0))*INDEX('Control Totals'!$E$2:$E$76,MATCH($C128&amp;"_"&amp;M$1,'Control Totals'!$B$2:$B$76,0))</f>
        <v>0</v>
      </c>
      <c r="N128" s="68">
        <f>INDEX(UECs!$G$2:$U$136,MATCH($B128,UECs!$B$2:$B$136,0),MATCH(N$1,UECs!$G$1:$U$1,0))*INDEX(Saturations!$G$2:$U$136,MATCH($B128,Saturations!$B$2:$B$136,0),MATCH(N$1,Saturations!$G$1:$U$1,0))*INDEX('Control Totals'!$E$2:$E$76,MATCH($C128&amp;"_"&amp;N$1,'Control Totals'!$B$2:$B$76,0))</f>
        <v>796294.44385049248</v>
      </c>
      <c r="O128" s="68">
        <f>INDEX(UECs!$G$2:$U$136,MATCH($B128,UECs!$B$2:$B$136,0),MATCH(O$1,UECs!$G$1:$U$1,0))*INDEX(Saturations!$G$2:$U$136,MATCH($B128,Saturations!$B$2:$B$136,0),MATCH(O$1,Saturations!$G$1:$U$1,0))*INDEX('Control Totals'!$E$2:$E$76,MATCH($C128&amp;"_"&amp;O$1,'Control Totals'!$B$2:$B$76,0))</f>
        <v>0</v>
      </c>
      <c r="P128" s="68">
        <f>INDEX(UECs!$G$2:$U$136,MATCH($B128,UECs!$B$2:$B$136,0),MATCH(P$1,UECs!$G$1:$U$1,0))*INDEX(Saturations!$G$2:$U$136,MATCH($B128,Saturations!$B$2:$B$136,0),MATCH(P$1,Saturations!$G$1:$U$1,0))*INDEX('Control Totals'!$E$2:$E$76,MATCH($C128&amp;"_"&amp;P$1,'Control Totals'!$B$2:$B$76,0))</f>
        <v>3877303.0430810065</v>
      </c>
      <c r="Q128" s="68">
        <f>INDEX(UECs!$G$2:$U$136,MATCH($B128,UECs!$B$2:$B$136,0),MATCH(Q$1,UECs!$G$1:$U$1,0))*INDEX(Saturations!$G$2:$U$136,MATCH($B128,Saturations!$B$2:$B$136,0),MATCH(Q$1,Saturations!$G$1:$U$1,0))*INDEX('Control Totals'!$E$2:$E$76,MATCH($C128&amp;"_"&amp;Q$1,'Control Totals'!$B$2:$B$76,0))</f>
        <v>75537795.267865688</v>
      </c>
      <c r="R128" s="68">
        <f>INDEX(UECs!$G$2:$U$136,MATCH($B128,UECs!$B$2:$B$136,0),MATCH(R$1,UECs!$G$1:$U$1,0))*INDEX(Saturations!$G$2:$U$136,MATCH($B128,Saturations!$B$2:$B$136,0),MATCH(R$1,Saturations!$G$1:$U$1,0))*INDEX('Control Totals'!$E$2:$E$76,MATCH($C128&amp;"_"&amp;R$1,'Control Totals'!$B$2:$B$76,0))</f>
        <v>58875.817544439204</v>
      </c>
      <c r="S128" s="68">
        <f>INDEX(UECs!$G$2:$U$136,MATCH($B128,UECs!$B$2:$B$136,0),MATCH(S$1,UECs!$G$1:$U$1,0))*INDEX(Saturations!$G$2:$U$136,MATCH($B128,Saturations!$B$2:$B$136,0),MATCH(S$1,Saturations!$G$1:$U$1,0))*INDEX('Control Totals'!$E$2:$E$76,MATCH($C128&amp;"_"&amp;S$1,'Control Totals'!$B$2:$B$76,0))</f>
        <v>1570840.4131871872</v>
      </c>
      <c r="T128" s="68">
        <f>INDEX(UECs!$G$2:$U$136,MATCH($B128,UECs!$B$2:$B$136,0),MATCH(T$1,UECs!$G$1:$U$1,0))*INDEX(Saturations!$G$2:$U$136,MATCH($B128,Saturations!$B$2:$B$136,0),MATCH(T$1,Saturations!$G$1:$U$1,0))*INDEX('Control Totals'!$E$2:$E$76,MATCH($C128&amp;"_"&amp;T$1,'Control Totals'!$B$2:$B$76,0))</f>
        <v>168487.67186250584</v>
      </c>
      <c r="U128" s="68">
        <f>INDEX(UECs!$G$2:$U$136,MATCH($B128,UECs!$B$2:$B$136,0),MATCH(U$1,UECs!$G$1:$U$1,0))*INDEX(Saturations!$G$2:$U$136,MATCH($B128,Saturations!$B$2:$B$136,0),MATCH(U$1,Saturations!$G$1:$U$1,0))*INDEX('Control Totals'!$E$2:$E$76,MATCH($C128&amp;"_"&amp;U$1,'Control Totals'!$B$2:$B$76,0))</f>
        <v>1827826.6629163872</v>
      </c>
      <c r="V128" s="68">
        <f>INDEX(UECs!$G$2:$U$136,MATCH($B128,UECs!$B$2:$B$136,0),MATCH(V$1,UECs!$G$1:$U$1,0))*INDEX(Saturations!$G$2:$U$136,MATCH($B128,Saturations!$B$2:$B$136,0),MATCH(V$1,Saturations!$G$1:$U$1,0))*INDEX('Control Totals'!$E$2:$E$76,MATCH($C128&amp;"_"&amp;V$1,'Control Totals'!$B$2:$B$76,0))</f>
        <v>1514419.1419156704</v>
      </c>
    </row>
    <row r="129" spans="1:22" ht="14.4" x14ac:dyDescent="0.3">
      <c r="A129" t="str">
        <f t="shared" si="2"/>
        <v>WYMotorsMaterial Handling</v>
      </c>
      <c r="B129" s="64" t="str">
        <f t="shared" si="3"/>
        <v>WY_Motors_Electric_Material Handling</v>
      </c>
      <c r="C129" s="65" t="s">
        <v>28</v>
      </c>
      <c r="D129" s="65" t="s">
        <v>93</v>
      </c>
      <c r="E129" s="65" t="s">
        <v>118</v>
      </c>
      <c r="F129" s="65" t="s">
        <v>97</v>
      </c>
      <c r="G129" s="65" t="s">
        <v>2</v>
      </c>
      <c r="H129" s="68">
        <f>INDEX(UECs!$G$2:$U$136,MATCH($B129,UECs!$B$2:$B$136,0),MATCH(H$1,UECs!$G$1:$U$1,0))*INDEX(Saturations!$G$2:$U$136,MATCH($B129,Saturations!$B$2:$B$136,0),MATCH(H$1,Saturations!$G$1:$U$1,0))*INDEX('Control Totals'!$E$2:$E$76,MATCH($C129&amp;"_"&amp;H$1,'Control Totals'!$B$2:$B$76,0))</f>
        <v>3848120.3317055944</v>
      </c>
      <c r="I129" s="68">
        <f>INDEX(UECs!$G$2:$U$136,MATCH($B129,UECs!$B$2:$B$136,0),MATCH(I$1,UECs!$G$1:$U$1,0))*INDEX(Saturations!$G$2:$U$136,MATCH($B129,Saturations!$B$2:$B$136,0),MATCH(I$1,Saturations!$G$1:$U$1,0))*INDEX('Control Totals'!$E$2:$E$76,MATCH($C129&amp;"_"&amp;I$1,'Control Totals'!$B$2:$B$76,0))</f>
        <v>609878668.56436086</v>
      </c>
      <c r="J129" s="68">
        <f>INDEX(UECs!$G$2:$U$136,MATCH($B129,UECs!$B$2:$B$136,0),MATCH(J$1,UECs!$G$1:$U$1,0))*INDEX(Saturations!$G$2:$U$136,MATCH($B129,Saturations!$B$2:$B$136,0),MATCH(J$1,Saturations!$G$1:$U$1,0))*INDEX('Control Totals'!$E$2:$E$76,MATCH($C129&amp;"_"&amp;J$1,'Control Totals'!$B$2:$B$76,0))</f>
        <v>4764578.5143785737</v>
      </c>
      <c r="K129" s="68">
        <f>INDEX(UECs!$G$2:$U$136,MATCH($B129,UECs!$B$2:$B$136,0),MATCH(K$1,UECs!$G$1:$U$1,0))*INDEX(Saturations!$G$2:$U$136,MATCH($B129,Saturations!$B$2:$B$136,0),MATCH(K$1,Saturations!$G$1:$U$1,0))*INDEX('Control Totals'!$E$2:$E$76,MATCH($C129&amp;"_"&amp;K$1,'Control Totals'!$B$2:$B$76,0))</f>
        <v>4564.9310117148552</v>
      </c>
      <c r="L129" s="68">
        <f>INDEX(UECs!$G$2:$U$136,MATCH($B129,UECs!$B$2:$B$136,0),MATCH(L$1,UECs!$G$1:$U$1,0))*INDEX(Saturations!$G$2:$U$136,MATCH($B129,Saturations!$B$2:$B$136,0),MATCH(L$1,Saturations!$G$1:$U$1,0))*INDEX('Control Totals'!$E$2:$E$76,MATCH($C129&amp;"_"&amp;L$1,'Control Totals'!$B$2:$B$76,0))</f>
        <v>43865514.03407339</v>
      </c>
      <c r="M129" s="68">
        <f>INDEX(UECs!$G$2:$U$136,MATCH($B129,UECs!$B$2:$B$136,0),MATCH(M$1,UECs!$G$1:$U$1,0))*INDEX(Saturations!$G$2:$U$136,MATCH($B129,Saturations!$B$2:$B$136,0),MATCH(M$1,Saturations!$G$1:$U$1,0))*INDEX('Control Totals'!$E$2:$E$76,MATCH($C129&amp;"_"&amp;M$1,'Control Totals'!$B$2:$B$76,0))</f>
        <v>80215857.188939646</v>
      </c>
      <c r="N129" s="68">
        <f>INDEX(UECs!$G$2:$U$136,MATCH($B129,UECs!$B$2:$B$136,0),MATCH(N$1,UECs!$G$1:$U$1,0))*INDEX(Saturations!$G$2:$U$136,MATCH($B129,Saturations!$B$2:$B$136,0),MATCH(N$1,Saturations!$G$1:$U$1,0))*INDEX('Control Totals'!$E$2:$E$76,MATCH($C129&amp;"_"&amp;N$1,'Control Totals'!$B$2:$B$76,0))</f>
        <v>3185177.7754019704</v>
      </c>
      <c r="O129" s="68">
        <f>INDEX(UECs!$G$2:$U$136,MATCH($B129,UECs!$B$2:$B$136,0),MATCH(O$1,UECs!$G$1:$U$1,0))*INDEX(Saturations!$G$2:$U$136,MATCH($B129,Saturations!$B$2:$B$136,0),MATCH(O$1,Saturations!$G$1:$U$1,0))*INDEX('Control Totals'!$E$2:$E$76,MATCH($C129&amp;"_"&amp;O$1,'Control Totals'!$B$2:$B$76,0))</f>
        <v>0</v>
      </c>
      <c r="P129" s="68">
        <f>INDEX(UECs!$G$2:$U$136,MATCH($B129,UECs!$B$2:$B$136,0),MATCH(P$1,UECs!$G$1:$U$1,0))*INDEX(Saturations!$G$2:$U$136,MATCH($B129,Saturations!$B$2:$B$136,0),MATCH(P$1,Saturations!$G$1:$U$1,0))*INDEX('Control Totals'!$E$2:$E$76,MATCH($C129&amp;"_"&amp;P$1,'Control Totals'!$B$2:$B$76,0))</f>
        <v>0</v>
      </c>
      <c r="Q129" s="68">
        <f>INDEX(UECs!$G$2:$U$136,MATCH($B129,UECs!$B$2:$B$136,0),MATCH(Q$1,UECs!$G$1:$U$1,0))*INDEX(Saturations!$G$2:$U$136,MATCH($B129,Saturations!$B$2:$B$136,0),MATCH(Q$1,Saturations!$G$1:$U$1,0))*INDEX('Control Totals'!$E$2:$E$76,MATCH($C129&amp;"_"&amp;Q$1,'Control Totals'!$B$2:$B$76,0))</f>
        <v>68456126.961503297</v>
      </c>
      <c r="R129" s="68">
        <f>INDEX(UECs!$G$2:$U$136,MATCH($B129,UECs!$B$2:$B$136,0),MATCH(R$1,UECs!$G$1:$U$1,0))*INDEX(Saturations!$G$2:$U$136,MATCH($B129,Saturations!$B$2:$B$136,0),MATCH(R$1,Saturations!$G$1:$U$1,0))*INDEX('Control Totals'!$E$2:$E$76,MATCH($C129&amp;"_"&amp;R$1,'Control Totals'!$B$2:$B$76,0))</f>
        <v>294379.08772219601</v>
      </c>
      <c r="S129" s="68">
        <f>INDEX(UECs!$G$2:$U$136,MATCH($B129,UECs!$B$2:$B$136,0),MATCH(S$1,UECs!$G$1:$U$1,0))*INDEX(Saturations!$G$2:$U$136,MATCH($B129,Saturations!$B$2:$B$136,0),MATCH(S$1,Saturations!$G$1:$U$1,0))*INDEX('Control Totals'!$E$2:$E$76,MATCH($C129&amp;"_"&amp;S$1,'Control Totals'!$B$2:$B$76,0))</f>
        <v>4488115.4662491065</v>
      </c>
      <c r="T129" s="68">
        <f>INDEX(UECs!$G$2:$U$136,MATCH($B129,UECs!$B$2:$B$136,0),MATCH(T$1,UECs!$G$1:$U$1,0))*INDEX(Saturations!$G$2:$U$136,MATCH($B129,Saturations!$B$2:$B$136,0),MATCH(T$1,Saturations!$G$1:$U$1,0))*INDEX('Control Totals'!$E$2:$E$76,MATCH($C129&amp;"_"&amp;T$1,'Control Totals'!$B$2:$B$76,0))</f>
        <v>2000154.7584608516</v>
      </c>
      <c r="U129" s="68">
        <f>INDEX(UECs!$G$2:$U$136,MATCH($B129,UECs!$B$2:$B$136,0),MATCH(U$1,UECs!$G$1:$U$1,0))*INDEX(Saturations!$G$2:$U$136,MATCH($B129,Saturations!$B$2:$B$136,0),MATCH(U$1,Saturations!$G$1:$U$1,0))*INDEX('Control Totals'!$E$2:$E$76,MATCH($C129&amp;"_"&amp;U$1,'Control Totals'!$B$2:$B$76,0))</f>
        <v>7225173.9468158195</v>
      </c>
      <c r="V129" s="68">
        <f>INDEX(UECs!$G$2:$U$136,MATCH($B129,UECs!$B$2:$B$136,0),MATCH(V$1,UECs!$G$1:$U$1,0))*INDEX(Saturations!$G$2:$U$136,MATCH($B129,Saturations!$B$2:$B$136,0),MATCH(V$1,Saturations!$G$1:$U$1,0))*INDEX('Control Totals'!$E$2:$E$76,MATCH($C129&amp;"_"&amp;V$1,'Control Totals'!$B$2:$B$76,0))</f>
        <v>4326911.8340447713</v>
      </c>
    </row>
    <row r="130" spans="1:22" ht="14.4" x14ac:dyDescent="0.3">
      <c r="A130" t="str">
        <f t="shared" si="2"/>
        <v>WYMotorsOther Motors</v>
      </c>
      <c r="B130" s="64" t="str">
        <f t="shared" si="3"/>
        <v>WY_Motors_Electric_Other Motors</v>
      </c>
      <c r="C130" s="65" t="s">
        <v>28</v>
      </c>
      <c r="D130" s="65" t="s">
        <v>93</v>
      </c>
      <c r="E130" s="65" t="s">
        <v>118</v>
      </c>
      <c r="F130" s="65" t="s">
        <v>98</v>
      </c>
      <c r="G130" s="65" t="s">
        <v>2</v>
      </c>
      <c r="H130" s="68">
        <f>INDEX(UECs!$G$2:$U$136,MATCH($B130,UECs!$B$2:$B$136,0),MATCH(H$1,UECs!$G$1:$U$1,0))*INDEX(Saturations!$G$2:$U$136,MATCH($B130,Saturations!$B$2:$B$136,0),MATCH(H$1,Saturations!$G$1:$U$1,0))*INDEX('Control Totals'!$E$2:$E$76,MATCH($C130&amp;"_"&amp;H$1,'Control Totals'!$B$2:$B$76,0))</f>
        <v>0</v>
      </c>
      <c r="I130" s="68">
        <f>INDEX(UECs!$G$2:$U$136,MATCH($B130,UECs!$B$2:$B$136,0),MATCH(I$1,UECs!$G$1:$U$1,0))*INDEX(Saturations!$G$2:$U$136,MATCH($B130,Saturations!$B$2:$B$136,0),MATCH(I$1,Saturations!$G$1:$U$1,0))*INDEX('Control Totals'!$E$2:$E$76,MATCH($C130&amp;"_"&amp;I$1,'Control Totals'!$B$2:$B$76,0))</f>
        <v>254116111.90181702</v>
      </c>
      <c r="J130" s="68">
        <f>INDEX(UECs!$G$2:$U$136,MATCH($B130,UECs!$B$2:$B$136,0),MATCH(J$1,UECs!$G$1:$U$1,0))*INDEX(Saturations!$G$2:$U$136,MATCH($B130,Saturations!$B$2:$B$136,0),MATCH(J$1,Saturations!$G$1:$U$1,0))*INDEX('Control Totals'!$E$2:$E$76,MATCH($C130&amp;"_"&amp;J$1,'Control Totals'!$B$2:$B$76,0))</f>
        <v>505140.71522663545</v>
      </c>
      <c r="K130" s="68">
        <f>INDEX(UECs!$G$2:$U$136,MATCH($B130,UECs!$B$2:$B$136,0),MATCH(K$1,UECs!$G$1:$U$1,0))*INDEX(Saturations!$G$2:$U$136,MATCH($B130,Saturations!$B$2:$B$136,0),MATCH(K$1,Saturations!$G$1:$U$1,0))*INDEX('Control Totals'!$E$2:$E$76,MATCH($C130&amp;"_"&amp;K$1,'Control Totals'!$B$2:$B$76,0))</f>
        <v>0</v>
      </c>
      <c r="L130" s="68">
        <f>INDEX(UECs!$G$2:$U$136,MATCH($B130,UECs!$B$2:$B$136,0),MATCH(L$1,UECs!$G$1:$U$1,0))*INDEX(Saturations!$G$2:$U$136,MATCH($B130,Saturations!$B$2:$B$136,0),MATCH(L$1,Saturations!$G$1:$U$1,0))*INDEX('Control Totals'!$E$2:$E$76,MATCH($C130&amp;"_"&amp;L$1,'Control Totals'!$B$2:$B$76,0))</f>
        <v>18277297.514197245</v>
      </c>
      <c r="M130" s="68">
        <f>INDEX(UECs!$G$2:$U$136,MATCH($B130,UECs!$B$2:$B$136,0),MATCH(M$1,UECs!$G$1:$U$1,0))*INDEX(Saturations!$G$2:$U$136,MATCH($B130,Saturations!$B$2:$B$136,0),MATCH(M$1,Saturations!$G$1:$U$1,0))*INDEX('Control Totals'!$E$2:$E$76,MATCH($C130&amp;"_"&amp;M$1,'Control Totals'!$B$2:$B$76,0))</f>
        <v>0</v>
      </c>
      <c r="N130" s="68">
        <f>INDEX(UECs!$G$2:$U$136,MATCH($B130,UECs!$B$2:$B$136,0),MATCH(N$1,UECs!$G$1:$U$1,0))*INDEX(Saturations!$G$2:$U$136,MATCH($B130,Saturations!$B$2:$B$136,0),MATCH(N$1,Saturations!$G$1:$U$1,0))*INDEX('Control Totals'!$E$2:$E$76,MATCH($C130&amp;"_"&amp;N$1,'Control Totals'!$B$2:$B$76,0))</f>
        <v>265431.48128349747</v>
      </c>
      <c r="O130" s="68">
        <f>INDEX(UECs!$G$2:$U$136,MATCH($B130,UECs!$B$2:$B$136,0),MATCH(O$1,UECs!$G$1:$U$1,0))*INDEX(Saturations!$G$2:$U$136,MATCH($B130,Saturations!$B$2:$B$136,0),MATCH(O$1,Saturations!$G$1:$U$1,0))*INDEX('Control Totals'!$E$2:$E$76,MATCH($C130&amp;"_"&amp;O$1,'Control Totals'!$B$2:$B$76,0))</f>
        <v>3279770.6578466278</v>
      </c>
      <c r="P130" s="68">
        <f>INDEX(UECs!$G$2:$U$136,MATCH($B130,UECs!$B$2:$B$136,0),MATCH(P$1,UECs!$G$1:$U$1,0))*INDEX(Saturations!$G$2:$U$136,MATCH($B130,Saturations!$B$2:$B$136,0),MATCH(P$1,Saturations!$G$1:$U$1,0))*INDEX('Control Totals'!$E$2:$E$76,MATCH($C130&amp;"_"&amp;P$1,'Control Totals'!$B$2:$B$76,0))</f>
        <v>0</v>
      </c>
      <c r="Q130" s="68">
        <f>INDEX(UECs!$G$2:$U$136,MATCH($B130,UECs!$B$2:$B$136,0),MATCH(Q$1,UECs!$G$1:$U$1,0))*INDEX(Saturations!$G$2:$U$136,MATCH($B130,Saturations!$B$2:$B$136,0),MATCH(Q$1,Saturations!$G$1:$U$1,0))*INDEX('Control Totals'!$E$2:$E$76,MATCH($C130&amp;"_"&amp;Q$1,'Control Totals'!$B$2:$B$76,0))</f>
        <v>8973979.5717162266</v>
      </c>
      <c r="R130" s="68">
        <f>INDEX(UECs!$G$2:$U$136,MATCH($B130,UECs!$B$2:$B$136,0),MATCH(R$1,UECs!$G$1:$U$1,0))*INDEX(Saturations!$G$2:$U$136,MATCH($B130,Saturations!$B$2:$B$136,0),MATCH(R$1,Saturations!$G$1:$U$1,0))*INDEX('Control Totals'!$E$2:$E$76,MATCH($C130&amp;"_"&amp;R$1,'Control Totals'!$B$2:$B$76,0))</f>
        <v>0</v>
      </c>
      <c r="S130" s="68">
        <f>INDEX(UECs!$G$2:$U$136,MATCH($B130,UECs!$B$2:$B$136,0),MATCH(S$1,UECs!$G$1:$U$1,0))*INDEX(Saturations!$G$2:$U$136,MATCH($B130,Saturations!$B$2:$B$136,0),MATCH(S$1,Saturations!$G$1:$U$1,0))*INDEX('Control Totals'!$E$2:$E$76,MATCH($C130&amp;"_"&amp;S$1,'Control Totals'!$B$2:$B$76,0))</f>
        <v>673217.31993736594</v>
      </c>
      <c r="T130" s="68">
        <f>INDEX(UECs!$G$2:$U$136,MATCH($B130,UECs!$B$2:$B$136,0),MATCH(T$1,UECs!$G$1:$U$1,0))*INDEX(Saturations!$G$2:$U$136,MATCH($B130,Saturations!$B$2:$B$136,0),MATCH(T$1,Saturations!$G$1:$U$1,0))*INDEX('Control Totals'!$E$2:$E$76,MATCH($C130&amp;"_"&amp;T$1,'Control Totals'!$B$2:$B$76,0))</f>
        <v>11456.041794302528</v>
      </c>
      <c r="U130" s="68">
        <f>INDEX(UECs!$G$2:$U$136,MATCH($B130,UECs!$B$2:$B$136,0),MATCH(U$1,UECs!$G$1:$U$1,0))*INDEX(Saturations!$G$2:$U$136,MATCH($B130,Saturations!$B$2:$B$136,0),MATCH(U$1,Saturations!$G$1:$U$1,0))*INDEX('Control Totals'!$E$2:$E$76,MATCH($C130&amp;"_"&amp;U$1,'Control Totals'!$B$2:$B$76,0))</f>
        <v>2146064.3408348653</v>
      </c>
      <c r="V130" s="68">
        <f>INDEX(UECs!$G$2:$U$136,MATCH($B130,UECs!$B$2:$B$136,0),MATCH(V$1,UECs!$G$1:$U$1,0))*INDEX(Saturations!$G$2:$U$136,MATCH($B130,Saturations!$B$2:$B$136,0),MATCH(V$1,Saturations!$G$1:$U$1,0))*INDEX('Control Totals'!$E$2:$E$76,MATCH($C130&amp;"_"&amp;V$1,'Control Totals'!$B$2:$B$76,0))</f>
        <v>649036.77510671574</v>
      </c>
    </row>
    <row r="131" spans="1:22" ht="14.4" x14ac:dyDescent="0.3">
      <c r="A131" t="str">
        <f t="shared" ref="A131:A136" si="4">C131&amp;D131&amp;F131</f>
        <v>WYProcessProcess Heating</v>
      </c>
      <c r="B131" s="64" t="str">
        <f t="shared" ref="B131:B136" si="5">C131&amp;"_"&amp;D131&amp;"_"&amp;E131&amp;"_"&amp;F131</f>
        <v>WY_Process_Electric_Process Heating</v>
      </c>
      <c r="C131" s="65" t="s">
        <v>28</v>
      </c>
      <c r="D131" s="65" t="s">
        <v>99</v>
      </c>
      <c r="E131" s="65" t="s">
        <v>118</v>
      </c>
      <c r="F131" s="65" t="s">
        <v>3</v>
      </c>
      <c r="G131" s="65" t="s">
        <v>3</v>
      </c>
      <c r="H131" s="68">
        <f>INDEX(UECs!$G$2:$U$136,MATCH($B131,UECs!$B$2:$B$136,0),MATCH(H$1,UECs!$G$1:$U$1,0))*INDEX(Saturations!$G$2:$U$136,MATCH($B131,Saturations!$B$2:$B$136,0),MATCH(H$1,Saturations!$G$1:$U$1,0))*INDEX('Control Totals'!$E$2:$E$76,MATCH($C131&amp;"_"&amp;H$1,'Control Totals'!$B$2:$B$76,0))</f>
        <v>568017.9288113612</v>
      </c>
      <c r="I131" s="68">
        <f>INDEX(UECs!$G$2:$U$136,MATCH($B131,UECs!$B$2:$B$136,0),MATCH(I$1,UECs!$G$1:$U$1,0))*INDEX(Saturations!$G$2:$U$136,MATCH($B131,Saturations!$B$2:$B$136,0),MATCH(I$1,Saturations!$G$1:$U$1,0))*INDEX('Control Totals'!$E$2:$E$76,MATCH($C131&amp;"_"&amp;I$1,'Control Totals'!$B$2:$B$76,0))</f>
        <v>43333484.345362484</v>
      </c>
      <c r="J131" s="68">
        <f>INDEX(UECs!$G$2:$U$136,MATCH($B131,UECs!$B$2:$B$136,0),MATCH(J$1,UECs!$G$1:$U$1,0))*INDEX(Saturations!$G$2:$U$136,MATCH($B131,Saturations!$B$2:$B$136,0),MATCH(J$1,Saturations!$G$1:$U$1,0))*INDEX('Control Totals'!$E$2:$E$76,MATCH($C131&amp;"_"&amp;J$1,'Control Totals'!$B$2:$B$76,0))</f>
        <v>1181146.6357875732</v>
      </c>
      <c r="K131" s="68">
        <f>INDEX(UECs!$G$2:$U$136,MATCH($B131,UECs!$B$2:$B$136,0),MATCH(K$1,UECs!$G$1:$U$1,0))*INDEX(Saturations!$G$2:$U$136,MATCH($B131,Saturations!$B$2:$B$136,0),MATCH(K$1,Saturations!$G$1:$U$1,0))*INDEX('Control Totals'!$E$2:$E$76,MATCH($C131&amp;"_"&amp;K$1,'Control Totals'!$B$2:$B$76,0))</f>
        <v>543.55045619177429</v>
      </c>
      <c r="L131" s="68">
        <f>INDEX(UECs!$G$2:$U$136,MATCH($B131,UECs!$B$2:$B$136,0),MATCH(L$1,UECs!$G$1:$U$1,0))*INDEX(Saturations!$G$2:$U$136,MATCH($B131,Saturations!$B$2:$B$136,0),MATCH(L$1,Saturations!$G$1:$U$1,0))*INDEX('Control Totals'!$E$2:$E$76,MATCH($C131&amp;"_"&amp;L$1,'Control Totals'!$B$2:$B$76,0))</f>
        <v>12409787.238912074</v>
      </c>
      <c r="M131" s="68">
        <f>INDEX(UECs!$G$2:$U$136,MATCH($B131,UECs!$B$2:$B$136,0),MATCH(M$1,UECs!$G$1:$U$1,0))*INDEX(Saturations!$G$2:$U$136,MATCH($B131,Saturations!$B$2:$B$136,0),MATCH(M$1,Saturations!$G$1:$U$1,0))*INDEX('Control Totals'!$E$2:$E$76,MATCH($C131&amp;"_"&amp;M$1,'Control Totals'!$B$2:$B$76,0))</f>
        <v>38112938.068962619</v>
      </c>
      <c r="N131" s="68">
        <f>INDEX(UECs!$G$2:$U$136,MATCH($B131,UECs!$B$2:$B$136,0),MATCH(N$1,UECs!$G$1:$U$1,0))*INDEX(Saturations!$G$2:$U$136,MATCH($B131,Saturations!$B$2:$B$136,0),MATCH(N$1,Saturations!$G$1:$U$1,0))*INDEX('Control Totals'!$E$2:$E$76,MATCH($C131&amp;"_"&amp;N$1,'Control Totals'!$B$2:$B$76,0))</f>
        <v>1734270.374460998</v>
      </c>
      <c r="O131" s="68">
        <f>INDEX(UECs!$G$2:$U$136,MATCH($B131,UECs!$B$2:$B$136,0),MATCH(O$1,UECs!$G$1:$U$1,0))*INDEX(Saturations!$G$2:$U$136,MATCH($B131,Saturations!$B$2:$B$136,0),MATCH(O$1,Saturations!$G$1:$U$1,0))*INDEX('Control Totals'!$E$2:$E$76,MATCH($C131&amp;"_"&amp;O$1,'Control Totals'!$B$2:$B$76,0))</f>
        <v>0</v>
      </c>
      <c r="P131" s="68">
        <f>INDEX(UECs!$G$2:$U$136,MATCH($B131,UECs!$B$2:$B$136,0),MATCH(P$1,UECs!$G$1:$U$1,0))*INDEX(Saturations!$G$2:$U$136,MATCH($B131,Saturations!$B$2:$B$136,0),MATCH(P$1,Saturations!$G$1:$U$1,0))*INDEX('Control Totals'!$E$2:$E$76,MATCH($C131&amp;"_"&amp;P$1,'Control Totals'!$B$2:$B$76,0))</f>
        <v>0</v>
      </c>
      <c r="Q131" s="68">
        <f>INDEX(UECs!$G$2:$U$136,MATCH($B131,UECs!$B$2:$B$136,0),MATCH(Q$1,UECs!$G$1:$U$1,0))*INDEX(Saturations!$G$2:$U$136,MATCH($B131,Saturations!$B$2:$B$136,0),MATCH(Q$1,Saturations!$G$1:$U$1,0))*INDEX('Control Totals'!$E$2:$E$76,MATCH($C131&amp;"_"&amp;Q$1,'Control Totals'!$B$2:$B$76,0))</f>
        <v>16615954.845308695</v>
      </c>
      <c r="R131" s="68">
        <f>INDEX(UECs!$G$2:$U$136,MATCH($B131,UECs!$B$2:$B$136,0),MATCH(R$1,UECs!$G$1:$U$1,0))*INDEX(Saturations!$G$2:$U$136,MATCH($B131,Saturations!$B$2:$B$136,0),MATCH(R$1,Saturations!$G$1:$U$1,0))*INDEX('Control Totals'!$E$2:$E$76,MATCH($C131&amp;"_"&amp;R$1,'Control Totals'!$B$2:$B$76,0))</f>
        <v>256352.01115664913</v>
      </c>
      <c r="S131" s="68">
        <f>INDEX(UECs!$G$2:$U$136,MATCH($B131,UECs!$B$2:$B$136,0),MATCH(S$1,UECs!$G$1:$U$1,0))*INDEX(Saturations!$G$2:$U$136,MATCH($B131,Saturations!$B$2:$B$136,0),MATCH(S$1,Saturations!$G$1:$U$1,0))*INDEX('Control Totals'!$E$2:$E$76,MATCH($C131&amp;"_"&amp;S$1,'Control Totals'!$B$2:$B$76,0))</f>
        <v>2432958.4107904751</v>
      </c>
      <c r="T131" s="68">
        <f>INDEX(UECs!$G$2:$U$136,MATCH($B131,UECs!$B$2:$B$136,0),MATCH(T$1,UECs!$G$1:$U$1,0))*INDEX(Saturations!$G$2:$U$136,MATCH($B131,Saturations!$B$2:$B$136,0),MATCH(T$1,Saturations!$G$1:$U$1,0))*INDEX('Control Totals'!$E$2:$E$76,MATCH($C131&amp;"_"&amp;T$1,'Control Totals'!$B$2:$B$76,0))</f>
        <v>227161.02076438119</v>
      </c>
      <c r="U131" s="68">
        <f>INDEX(UECs!$G$2:$U$136,MATCH($B131,UECs!$B$2:$B$136,0),MATCH(U$1,UECs!$G$1:$U$1,0))*INDEX(Saturations!$G$2:$U$136,MATCH($B131,Saturations!$B$2:$B$136,0),MATCH(U$1,Saturations!$G$1:$U$1,0))*INDEX('Control Totals'!$E$2:$E$76,MATCH($C131&amp;"_"&amp;U$1,'Control Totals'!$B$2:$B$76,0))</f>
        <v>5244628.6329692686</v>
      </c>
      <c r="V131" s="68">
        <f>INDEX(UECs!$G$2:$U$136,MATCH($B131,UECs!$B$2:$B$136,0),MATCH(V$1,UECs!$G$1:$U$1,0))*INDEX(Saturations!$G$2:$U$136,MATCH($B131,Saturations!$B$2:$B$136,0),MATCH(V$1,Saturations!$G$1:$U$1,0))*INDEX('Control Totals'!$E$2:$E$76,MATCH($C131&amp;"_"&amp;V$1,'Control Totals'!$B$2:$B$76,0))</f>
        <v>3584665.1092877993</v>
      </c>
    </row>
    <row r="132" spans="1:22" ht="14.4" x14ac:dyDescent="0.3">
      <c r="A132" t="str">
        <f t="shared" si="4"/>
        <v>WYProcessProcess Cooling</v>
      </c>
      <c r="B132" s="64" t="str">
        <f t="shared" si="5"/>
        <v>WY_Process_Electric_Process Cooling</v>
      </c>
      <c r="C132" s="65" t="s">
        <v>28</v>
      </c>
      <c r="D132" s="65" t="s">
        <v>99</v>
      </c>
      <c r="E132" s="65" t="s">
        <v>118</v>
      </c>
      <c r="F132" s="65" t="s">
        <v>100</v>
      </c>
      <c r="G132" s="65" t="s">
        <v>4</v>
      </c>
      <c r="H132" s="68">
        <f>INDEX(UECs!$G$2:$U$136,MATCH($B132,UECs!$B$2:$B$136,0),MATCH(H$1,UECs!$G$1:$U$1,0))*INDEX(Saturations!$G$2:$U$136,MATCH($B132,Saturations!$B$2:$B$136,0),MATCH(H$1,Saturations!$G$1:$U$1,0))*INDEX('Control Totals'!$E$2:$E$76,MATCH($C132&amp;"_"&amp;H$1,'Control Totals'!$B$2:$B$76,0))</f>
        <v>0</v>
      </c>
      <c r="I132" s="68">
        <f>INDEX(UECs!$G$2:$U$136,MATCH($B132,UECs!$B$2:$B$136,0),MATCH(I$1,UECs!$G$1:$U$1,0))*INDEX(Saturations!$G$2:$U$136,MATCH($B132,Saturations!$B$2:$B$136,0),MATCH(I$1,Saturations!$G$1:$U$1,0))*INDEX('Control Totals'!$E$2:$E$76,MATCH($C132&amp;"_"&amp;I$1,'Control Totals'!$B$2:$B$76,0))</f>
        <v>0</v>
      </c>
      <c r="J132" s="68">
        <f>INDEX(UECs!$G$2:$U$136,MATCH($B132,UECs!$B$2:$B$136,0),MATCH(J$1,UECs!$G$1:$U$1,0))*INDEX(Saturations!$G$2:$U$136,MATCH($B132,Saturations!$B$2:$B$136,0),MATCH(J$1,Saturations!$G$1:$U$1,0))*INDEX('Control Totals'!$E$2:$E$76,MATCH($C132&amp;"_"&amp;J$1,'Control Totals'!$B$2:$B$76,0))</f>
        <v>4788478.2669066293</v>
      </c>
      <c r="K132" s="68">
        <f>INDEX(UECs!$G$2:$U$136,MATCH($B132,UECs!$B$2:$B$136,0),MATCH(K$1,UECs!$G$1:$U$1,0))*INDEX(Saturations!$G$2:$U$136,MATCH($B132,Saturations!$B$2:$B$136,0),MATCH(K$1,Saturations!$G$1:$U$1,0))*INDEX('Control Totals'!$E$2:$E$76,MATCH($C132&amp;"_"&amp;K$1,'Control Totals'!$B$2:$B$76,0))</f>
        <v>127.2561671284587</v>
      </c>
      <c r="L132" s="68">
        <f>INDEX(UECs!$G$2:$U$136,MATCH($B132,UECs!$B$2:$B$136,0),MATCH(L$1,UECs!$G$1:$U$1,0))*INDEX(Saturations!$G$2:$U$136,MATCH($B132,Saturations!$B$2:$B$136,0),MATCH(L$1,Saturations!$G$1:$U$1,0))*INDEX('Control Totals'!$E$2:$E$76,MATCH($C132&amp;"_"&amp;L$1,'Control Totals'!$B$2:$B$76,0))</f>
        <v>7779794.6602425231</v>
      </c>
      <c r="M132" s="68">
        <f>INDEX(UECs!$G$2:$U$136,MATCH($B132,UECs!$B$2:$B$136,0),MATCH(M$1,UECs!$G$1:$U$1,0))*INDEX(Saturations!$G$2:$U$136,MATCH($B132,Saturations!$B$2:$B$136,0),MATCH(M$1,Saturations!$G$1:$U$1,0))*INDEX('Control Totals'!$E$2:$E$76,MATCH($C132&amp;"_"&amp;M$1,'Control Totals'!$B$2:$B$76,0))</f>
        <v>3171495.5250550979</v>
      </c>
      <c r="N132" s="68">
        <f>INDEX(UECs!$G$2:$U$136,MATCH($B132,UECs!$B$2:$B$136,0),MATCH(N$1,UECs!$G$1:$U$1,0))*INDEX(Saturations!$G$2:$U$136,MATCH($B132,Saturations!$B$2:$B$136,0),MATCH(N$1,Saturations!$G$1:$U$1,0))*INDEX('Control Totals'!$E$2:$E$76,MATCH($C132&amp;"_"&amp;N$1,'Control Totals'!$B$2:$B$76,0))</f>
        <v>429652.26368416596</v>
      </c>
      <c r="O132" s="68">
        <f>INDEX(UECs!$G$2:$U$136,MATCH($B132,UECs!$B$2:$B$136,0),MATCH(O$1,UECs!$G$1:$U$1,0))*INDEX(Saturations!$G$2:$U$136,MATCH($B132,Saturations!$B$2:$B$136,0),MATCH(O$1,Saturations!$G$1:$U$1,0))*INDEX('Control Totals'!$E$2:$E$76,MATCH($C132&amp;"_"&amp;O$1,'Control Totals'!$B$2:$B$76,0))</f>
        <v>0</v>
      </c>
      <c r="P132" s="68">
        <f>INDEX(UECs!$G$2:$U$136,MATCH($B132,UECs!$B$2:$B$136,0),MATCH(P$1,UECs!$G$1:$U$1,0))*INDEX(Saturations!$G$2:$U$136,MATCH($B132,Saturations!$B$2:$B$136,0),MATCH(P$1,Saturations!$G$1:$U$1,0))*INDEX('Control Totals'!$E$2:$E$76,MATCH($C132&amp;"_"&amp;P$1,'Control Totals'!$B$2:$B$76,0))</f>
        <v>0</v>
      </c>
      <c r="Q132" s="68">
        <f>INDEX(UECs!$G$2:$U$136,MATCH($B132,UECs!$B$2:$B$136,0),MATCH(Q$1,UECs!$G$1:$U$1,0))*INDEX(Saturations!$G$2:$U$136,MATCH($B132,Saturations!$B$2:$B$136,0),MATCH(Q$1,Saturations!$G$1:$U$1,0))*INDEX('Control Totals'!$E$2:$E$76,MATCH($C132&amp;"_"&amp;Q$1,'Control Totals'!$B$2:$B$76,0))</f>
        <v>22196559.3892469</v>
      </c>
      <c r="R132" s="68">
        <f>INDEX(UECs!$G$2:$U$136,MATCH($B132,UECs!$B$2:$B$136,0),MATCH(R$1,UECs!$G$1:$U$1,0))*INDEX(Saturations!$G$2:$U$136,MATCH($B132,Saturations!$B$2:$B$136,0),MATCH(R$1,Saturations!$G$1:$U$1,0))*INDEX('Control Totals'!$E$2:$E$76,MATCH($C132&amp;"_"&amp;R$1,'Control Totals'!$B$2:$B$76,0))</f>
        <v>135820.88329470297</v>
      </c>
      <c r="S132" s="68">
        <f>INDEX(UECs!$G$2:$U$136,MATCH($B132,UECs!$B$2:$B$136,0),MATCH(S$1,UECs!$G$1:$U$1,0))*INDEX(Saturations!$G$2:$U$136,MATCH($B132,Saturations!$B$2:$B$136,0),MATCH(S$1,Saturations!$G$1:$U$1,0))*INDEX('Control Totals'!$E$2:$E$76,MATCH($C132&amp;"_"&amp;S$1,'Control Totals'!$B$2:$B$76,0))</f>
        <v>500621.84861612663</v>
      </c>
      <c r="T132" s="68">
        <f>INDEX(UECs!$G$2:$U$136,MATCH($B132,UECs!$B$2:$B$136,0),MATCH(T$1,UECs!$G$1:$U$1,0))*INDEX(Saturations!$G$2:$U$136,MATCH($B132,Saturations!$B$2:$B$136,0),MATCH(T$1,Saturations!$G$1:$U$1,0))*INDEX('Control Totals'!$E$2:$E$76,MATCH($C132&amp;"_"&amp;T$1,'Control Totals'!$B$2:$B$76,0))</f>
        <v>13491.473993488398</v>
      </c>
      <c r="U132" s="68">
        <f>INDEX(UECs!$G$2:$U$136,MATCH($B132,UECs!$B$2:$B$136,0),MATCH(U$1,UECs!$G$1:$U$1,0))*INDEX(Saturations!$G$2:$U$136,MATCH($B132,Saturations!$B$2:$B$136,0),MATCH(U$1,Saturations!$G$1:$U$1,0))*INDEX('Control Totals'!$E$2:$E$76,MATCH($C132&amp;"_"&amp;U$1,'Control Totals'!$B$2:$B$76,0))</f>
        <v>608780.06214608741</v>
      </c>
      <c r="V132" s="68">
        <f>INDEX(UECs!$G$2:$U$136,MATCH($B132,UECs!$B$2:$B$136,0),MATCH(V$1,UECs!$G$1:$U$1,0))*INDEX(Saturations!$G$2:$U$136,MATCH($B132,Saturations!$B$2:$B$136,0),MATCH(V$1,Saturations!$G$1:$U$1,0))*INDEX('Control Totals'!$E$2:$E$76,MATCH($C132&amp;"_"&amp;V$1,'Control Totals'!$B$2:$B$76,0))</f>
        <v>1104862.5336845957</v>
      </c>
    </row>
    <row r="133" spans="1:22" ht="14.4" x14ac:dyDescent="0.3">
      <c r="A133" t="str">
        <f t="shared" si="4"/>
        <v>WYProcessProcess Refrigeration</v>
      </c>
      <c r="B133" s="64" t="str">
        <f t="shared" si="5"/>
        <v>WY_Process_Electric_Process Refrigeration</v>
      </c>
      <c r="C133" s="65" t="s">
        <v>28</v>
      </c>
      <c r="D133" s="65" t="s">
        <v>99</v>
      </c>
      <c r="E133" s="65" t="s">
        <v>118</v>
      </c>
      <c r="F133" s="65" t="s">
        <v>101</v>
      </c>
      <c r="G133" s="65" t="s">
        <v>4</v>
      </c>
      <c r="H133" s="68">
        <f>INDEX(UECs!$G$2:$U$136,MATCH($B133,UECs!$B$2:$B$136,0),MATCH(H$1,UECs!$G$1:$U$1,0))*INDEX(Saturations!$G$2:$U$136,MATCH($B133,Saturations!$B$2:$B$136,0),MATCH(H$1,Saturations!$G$1:$U$1,0))*INDEX('Control Totals'!$E$2:$E$76,MATCH($C133&amp;"_"&amp;H$1,'Control Totals'!$B$2:$B$76,0))</f>
        <v>3455111.1860828591</v>
      </c>
      <c r="I133" s="68">
        <f>INDEX(UECs!$G$2:$U$136,MATCH($B133,UECs!$B$2:$B$136,0),MATCH(I$1,UECs!$G$1:$U$1,0))*INDEX(Saturations!$G$2:$U$136,MATCH($B133,Saturations!$B$2:$B$136,0),MATCH(I$1,Saturations!$G$1:$U$1,0))*INDEX('Control Totals'!$E$2:$E$76,MATCH($C133&amp;"_"&amp;I$1,'Control Totals'!$B$2:$B$76,0))</f>
        <v>0</v>
      </c>
      <c r="J133" s="68">
        <f>INDEX(UECs!$G$2:$U$136,MATCH($B133,UECs!$B$2:$B$136,0),MATCH(J$1,UECs!$G$1:$U$1,0))*INDEX(Saturations!$G$2:$U$136,MATCH($B133,Saturations!$B$2:$B$136,0),MATCH(J$1,Saturations!$G$1:$U$1,0))*INDEX('Control Totals'!$E$2:$E$76,MATCH($C133&amp;"_"&amp;J$1,'Control Totals'!$B$2:$B$76,0))</f>
        <v>2396141.7014343315</v>
      </c>
      <c r="K133" s="68">
        <f>INDEX(UECs!$G$2:$U$136,MATCH($B133,UECs!$B$2:$B$136,0),MATCH(K$1,UECs!$G$1:$U$1,0))*INDEX(Saturations!$G$2:$U$136,MATCH($B133,Saturations!$B$2:$B$136,0),MATCH(K$1,Saturations!$G$1:$U$1,0))*INDEX('Control Totals'!$E$2:$E$76,MATCH($C133&amp;"_"&amp;K$1,'Control Totals'!$B$2:$B$76,0))</f>
        <v>108.08264869002551</v>
      </c>
      <c r="L133" s="68">
        <f>INDEX(UECs!$G$2:$U$136,MATCH($B133,UECs!$B$2:$B$136,0),MATCH(L$1,UECs!$G$1:$U$1,0))*INDEX(Saturations!$G$2:$U$136,MATCH($B133,Saturations!$B$2:$B$136,0),MATCH(L$1,Saturations!$G$1:$U$1,0))*INDEX('Control Totals'!$E$2:$E$76,MATCH($C133&amp;"_"&amp;L$1,'Control Totals'!$B$2:$B$76,0))</f>
        <v>7779794.6602425231</v>
      </c>
      <c r="M133" s="68">
        <f>INDEX(UECs!$G$2:$U$136,MATCH($B133,UECs!$B$2:$B$136,0),MATCH(M$1,UECs!$G$1:$U$1,0))*INDEX(Saturations!$G$2:$U$136,MATCH($B133,Saturations!$B$2:$B$136,0),MATCH(M$1,Saturations!$G$1:$U$1,0))*INDEX('Control Totals'!$E$2:$E$76,MATCH($C133&amp;"_"&amp;M$1,'Control Totals'!$B$2:$B$76,0))</f>
        <v>2693650.4877637508</v>
      </c>
      <c r="N133" s="68">
        <f>INDEX(UECs!$G$2:$U$136,MATCH($B133,UECs!$B$2:$B$136,0),MATCH(N$1,UECs!$G$1:$U$1,0))*INDEX(Saturations!$G$2:$U$136,MATCH($B133,Saturations!$B$2:$B$136,0),MATCH(N$1,Saturations!$G$1:$U$1,0))*INDEX('Control Totals'!$E$2:$E$76,MATCH($C133&amp;"_"&amp;N$1,'Control Totals'!$B$2:$B$76,0))</f>
        <v>364917.1252169896</v>
      </c>
      <c r="O133" s="68">
        <f>INDEX(UECs!$G$2:$U$136,MATCH($B133,UECs!$B$2:$B$136,0),MATCH(O$1,UECs!$G$1:$U$1,0))*INDEX(Saturations!$G$2:$U$136,MATCH($B133,Saturations!$B$2:$B$136,0),MATCH(O$1,Saturations!$G$1:$U$1,0))*INDEX('Control Totals'!$E$2:$E$76,MATCH($C133&amp;"_"&amp;O$1,'Control Totals'!$B$2:$B$76,0))</f>
        <v>0</v>
      </c>
      <c r="P133" s="68">
        <f>INDEX(UECs!$G$2:$U$136,MATCH($B133,UECs!$B$2:$B$136,0),MATCH(P$1,UECs!$G$1:$U$1,0))*INDEX(Saturations!$G$2:$U$136,MATCH($B133,Saturations!$B$2:$B$136,0),MATCH(P$1,Saturations!$G$1:$U$1,0))*INDEX('Control Totals'!$E$2:$E$76,MATCH($C133&amp;"_"&amp;P$1,'Control Totals'!$B$2:$B$76,0))</f>
        <v>0</v>
      </c>
      <c r="Q133" s="68">
        <f>INDEX(UECs!$G$2:$U$136,MATCH($B133,UECs!$B$2:$B$136,0),MATCH(Q$1,UECs!$G$1:$U$1,0))*INDEX(Saturations!$G$2:$U$136,MATCH($B133,Saturations!$B$2:$B$136,0),MATCH(Q$1,Saturations!$G$1:$U$1,0))*INDEX('Control Totals'!$E$2:$E$76,MATCH($C133&amp;"_"&amp;Q$1,'Control Totals'!$B$2:$B$76,0))</f>
        <v>22196559.3892469</v>
      </c>
      <c r="R133" s="68">
        <f>INDEX(UECs!$G$2:$U$136,MATCH($B133,UECs!$B$2:$B$136,0),MATCH(R$1,UECs!$G$1:$U$1,0))*INDEX(Saturations!$G$2:$U$136,MATCH($B133,Saturations!$B$2:$B$136,0),MATCH(R$1,Saturations!$G$1:$U$1,0))*INDEX('Control Totals'!$E$2:$E$76,MATCH($C133&amp;"_"&amp;R$1,'Control Totals'!$B$2:$B$76,0))</f>
        <v>115356.93039608632</v>
      </c>
      <c r="S133" s="68">
        <f>INDEX(UECs!$G$2:$U$136,MATCH($B133,UECs!$B$2:$B$136,0),MATCH(S$1,UECs!$G$1:$U$1,0))*INDEX(Saturations!$G$2:$U$136,MATCH($B133,Saturations!$B$2:$B$136,0),MATCH(S$1,Saturations!$G$1:$U$1,0))*INDEX('Control Totals'!$E$2:$E$76,MATCH($C133&amp;"_"&amp;S$1,'Control Totals'!$B$2:$B$76,0))</f>
        <v>500621.84861612663</v>
      </c>
      <c r="T133" s="68">
        <f>INDEX(UECs!$G$2:$U$136,MATCH($B133,UECs!$B$2:$B$136,0),MATCH(T$1,UECs!$G$1:$U$1,0))*INDEX(Saturations!$G$2:$U$136,MATCH($B133,Saturations!$B$2:$B$136,0),MATCH(T$1,Saturations!$G$1:$U$1,0))*INDEX('Control Totals'!$E$2:$E$76,MATCH($C133&amp;"_"&amp;T$1,'Control Totals'!$B$2:$B$76,0))</f>
        <v>11458.731445815494</v>
      </c>
      <c r="U133" s="68">
        <f>INDEX(UECs!$G$2:$U$136,MATCH($B133,UECs!$B$2:$B$136,0),MATCH(U$1,UECs!$G$1:$U$1,0))*INDEX(Saturations!$G$2:$U$136,MATCH($B133,Saturations!$B$2:$B$136,0),MATCH(U$1,Saturations!$G$1:$U$1,0))*INDEX('Control Totals'!$E$2:$E$76,MATCH($C133&amp;"_"&amp;U$1,'Control Totals'!$B$2:$B$76,0))</f>
        <v>517055.97513405484</v>
      </c>
      <c r="V133" s="68">
        <f>INDEX(UECs!$G$2:$U$136,MATCH($B133,UECs!$B$2:$B$136,0),MATCH(V$1,UECs!$G$1:$U$1,0))*INDEX(Saturations!$G$2:$U$136,MATCH($B133,Saturations!$B$2:$B$136,0),MATCH(V$1,Saturations!$G$1:$U$1,0))*INDEX('Control Totals'!$E$2:$E$76,MATCH($C133&amp;"_"&amp;V$1,'Control Totals'!$B$2:$B$76,0))</f>
        <v>1104862.5336845957</v>
      </c>
    </row>
    <row r="134" spans="1:22" ht="14.4" x14ac:dyDescent="0.3">
      <c r="A134" t="str">
        <f t="shared" si="4"/>
        <v>WYProcessProcess Electrochemical</v>
      </c>
      <c r="B134" s="64" t="str">
        <f t="shared" si="5"/>
        <v>WY_Process_Electric_Process Electrochemical</v>
      </c>
      <c r="C134" s="65" t="s">
        <v>28</v>
      </c>
      <c r="D134" s="65" t="s">
        <v>99</v>
      </c>
      <c r="E134" s="65" t="s">
        <v>118</v>
      </c>
      <c r="F134" s="65" t="s">
        <v>102</v>
      </c>
      <c r="G134" s="65" t="s">
        <v>5</v>
      </c>
      <c r="H134" s="68">
        <f>INDEX(UECs!$G$2:$U$136,MATCH($B134,UECs!$B$2:$B$136,0),MATCH(H$1,UECs!$G$1:$U$1,0))*INDEX(Saturations!$G$2:$U$136,MATCH($B134,Saturations!$B$2:$B$136,0),MATCH(H$1,Saturations!$G$1:$U$1,0))*INDEX('Control Totals'!$E$2:$E$76,MATCH($C134&amp;"_"&amp;H$1,'Control Totals'!$B$2:$B$76,0))</f>
        <v>29377.258259182057</v>
      </c>
      <c r="I134" s="68">
        <f>INDEX(UECs!$G$2:$U$136,MATCH($B134,UECs!$B$2:$B$136,0),MATCH(I$1,UECs!$G$1:$U$1,0))*INDEX(Saturations!$G$2:$U$136,MATCH($B134,Saturations!$B$2:$B$136,0),MATCH(I$1,Saturations!$G$1:$U$1,0))*INDEX('Control Totals'!$E$2:$E$76,MATCH($C134&amp;"_"&amp;I$1,'Control Totals'!$B$2:$B$76,0))</f>
        <v>43333484.345362484</v>
      </c>
      <c r="J134" s="68">
        <f>INDEX(UECs!$G$2:$U$136,MATCH($B134,UECs!$B$2:$B$136,0),MATCH(J$1,UECs!$G$1:$U$1,0))*INDEX(Saturations!$G$2:$U$136,MATCH($B134,Saturations!$B$2:$B$136,0),MATCH(J$1,Saturations!$G$1:$U$1,0))*INDEX('Control Totals'!$E$2:$E$76,MATCH($C134&amp;"_"&amp;J$1,'Control Totals'!$B$2:$B$76,0))</f>
        <v>61087.596009701076</v>
      </c>
      <c r="K134" s="68">
        <f>INDEX(UECs!$G$2:$U$136,MATCH($B134,UECs!$B$2:$B$136,0),MATCH(K$1,UECs!$G$1:$U$1,0))*INDEX(Saturations!$G$2:$U$136,MATCH($B134,Saturations!$B$2:$B$136,0),MATCH(K$1,Saturations!$G$1:$U$1,0))*INDEX('Control Totals'!$E$2:$E$76,MATCH($C134&amp;"_"&amp;K$1,'Control Totals'!$B$2:$B$76,0))</f>
        <v>115.37036086305795</v>
      </c>
      <c r="L134" s="68">
        <f>INDEX(UECs!$G$2:$U$136,MATCH($B134,UECs!$B$2:$B$136,0),MATCH(L$1,UECs!$G$1:$U$1,0))*INDEX(Saturations!$G$2:$U$136,MATCH($B134,Saturations!$B$2:$B$136,0),MATCH(L$1,Saturations!$G$1:$U$1,0))*INDEX('Control Totals'!$E$2:$E$76,MATCH($C134&amp;"_"&amp;L$1,'Control Totals'!$B$2:$B$76,0))</f>
        <v>5347086.6951788608</v>
      </c>
      <c r="M134" s="68">
        <f>INDEX(UECs!$G$2:$U$136,MATCH($B134,UECs!$B$2:$B$136,0),MATCH(M$1,UECs!$G$1:$U$1,0))*INDEX(Saturations!$G$2:$U$136,MATCH($B134,Saturations!$B$2:$B$136,0),MATCH(M$1,Saturations!$G$1:$U$1,0))*INDEX('Control Totals'!$E$2:$E$76,MATCH($C134&amp;"_"&amp;M$1,'Control Totals'!$B$2:$B$76,0))</f>
        <v>2674002.0531561207</v>
      </c>
      <c r="N134" s="68">
        <f>INDEX(UECs!$G$2:$U$136,MATCH($B134,UECs!$B$2:$B$136,0),MATCH(N$1,UECs!$G$1:$U$1,0))*INDEX(Saturations!$G$2:$U$136,MATCH($B134,Saturations!$B$2:$B$136,0),MATCH(N$1,Saturations!$G$1:$U$1,0))*INDEX('Control Totals'!$E$2:$E$76,MATCH($C134&amp;"_"&amp;N$1,'Control Totals'!$B$2:$B$76,0))</f>
        <v>101974.95880334586</v>
      </c>
      <c r="O134" s="68">
        <f>INDEX(UECs!$G$2:$U$136,MATCH($B134,UECs!$B$2:$B$136,0),MATCH(O$1,UECs!$G$1:$U$1,0))*INDEX(Saturations!$G$2:$U$136,MATCH($B134,Saturations!$B$2:$B$136,0),MATCH(O$1,Saturations!$G$1:$U$1,0))*INDEX('Control Totals'!$E$2:$E$76,MATCH($C134&amp;"_"&amp;O$1,'Control Totals'!$B$2:$B$76,0))</f>
        <v>0</v>
      </c>
      <c r="P134" s="68">
        <f>INDEX(UECs!$G$2:$U$136,MATCH($B134,UECs!$B$2:$B$136,0),MATCH(P$1,UECs!$G$1:$U$1,0))*INDEX(Saturations!$G$2:$U$136,MATCH($B134,Saturations!$B$2:$B$136,0),MATCH(P$1,Saturations!$G$1:$U$1,0))*INDEX('Control Totals'!$E$2:$E$76,MATCH($C134&amp;"_"&amp;P$1,'Control Totals'!$B$2:$B$76,0))</f>
        <v>0</v>
      </c>
      <c r="Q134" s="68">
        <f>INDEX(UECs!$G$2:$U$136,MATCH($B134,UECs!$B$2:$B$136,0),MATCH(Q$1,UECs!$G$1:$U$1,0))*INDEX(Saturations!$G$2:$U$136,MATCH($B134,Saturations!$B$2:$B$136,0),MATCH(Q$1,Saturations!$G$1:$U$1,0))*INDEX('Control Totals'!$E$2:$E$76,MATCH($C134&amp;"_"&amp;Q$1,'Control Totals'!$B$2:$B$76,0))</f>
        <v>78273785.100585043</v>
      </c>
      <c r="R134" s="68">
        <f>INDEX(UECs!$G$2:$U$136,MATCH($B134,UECs!$B$2:$B$136,0),MATCH(R$1,UECs!$G$1:$U$1,0))*INDEX(Saturations!$G$2:$U$136,MATCH($B134,Saturations!$B$2:$B$136,0),MATCH(R$1,Saturations!$G$1:$U$1,0))*INDEX('Control Totals'!$E$2:$E$76,MATCH($C134&amp;"_"&amp;R$1,'Control Totals'!$B$2:$B$76,0))</f>
        <v>49515.104863164728</v>
      </c>
      <c r="S134" s="68">
        <f>INDEX(UECs!$G$2:$U$136,MATCH($B134,UECs!$B$2:$B$136,0),MATCH(S$1,UECs!$G$1:$U$1,0))*INDEX(Saturations!$G$2:$U$136,MATCH($B134,Saturations!$B$2:$B$136,0),MATCH(S$1,Saturations!$G$1:$U$1,0))*INDEX('Control Totals'!$E$2:$E$76,MATCH($C134&amp;"_"&amp;S$1,'Control Totals'!$B$2:$B$76,0))</f>
        <v>250842.37000723119</v>
      </c>
      <c r="T134" s="68">
        <f>INDEX(UECs!$G$2:$U$136,MATCH($B134,UECs!$B$2:$B$136,0),MATCH(T$1,UECs!$G$1:$U$1,0))*INDEX(Saturations!$G$2:$U$136,MATCH($B134,Saturations!$B$2:$B$136,0),MATCH(T$1,Saturations!$G$1:$U$1,0))*INDEX('Control Totals'!$E$2:$E$76,MATCH($C134&amp;"_"&amp;T$1,'Control Totals'!$B$2:$B$76,0))</f>
        <v>10273.614004419249</v>
      </c>
      <c r="U134" s="68">
        <f>INDEX(UECs!$G$2:$U$136,MATCH($B134,UECs!$B$2:$B$136,0),MATCH(U$1,UECs!$G$1:$U$1,0))*INDEX(Saturations!$G$2:$U$136,MATCH($B134,Saturations!$B$2:$B$136,0),MATCH(U$1,Saturations!$G$1:$U$1,0))*INDEX('Control Totals'!$E$2:$E$76,MATCH($C134&amp;"_"&amp;U$1,'Control Totals'!$B$2:$B$76,0))</f>
        <v>1348385.0213936588</v>
      </c>
      <c r="V134" s="68">
        <f>INDEX(UECs!$G$2:$U$136,MATCH($B134,UECs!$B$2:$B$136,0),MATCH(V$1,UECs!$G$1:$U$1,0))*INDEX(Saturations!$G$2:$U$136,MATCH($B134,Saturations!$B$2:$B$136,0),MATCH(V$1,Saturations!$G$1:$U$1,0))*INDEX('Control Totals'!$E$2:$E$76,MATCH($C134&amp;"_"&amp;V$1,'Control Totals'!$B$2:$B$76,0))</f>
        <v>217465.00662998395</v>
      </c>
    </row>
    <row r="135" spans="1:22" ht="14.4" x14ac:dyDescent="0.3">
      <c r="A135" t="str">
        <f t="shared" si="4"/>
        <v>WYProcessProcess Other</v>
      </c>
      <c r="B135" s="64" t="str">
        <f t="shared" si="5"/>
        <v>WY_Process_Electric_Process Other</v>
      </c>
      <c r="C135" s="65" t="s">
        <v>28</v>
      </c>
      <c r="D135" s="65" t="s">
        <v>99</v>
      </c>
      <c r="E135" s="65" t="s">
        <v>118</v>
      </c>
      <c r="F135" s="65" t="s">
        <v>6</v>
      </c>
      <c r="G135" s="65" t="s">
        <v>6</v>
      </c>
      <c r="H135" s="68">
        <f>INDEX(UECs!$G$2:$U$136,MATCH($B135,UECs!$B$2:$B$136,0),MATCH(H$1,UECs!$G$1:$U$1,0))*INDEX(Saturations!$G$2:$U$136,MATCH($B135,Saturations!$B$2:$B$136,0),MATCH(H$1,Saturations!$G$1:$U$1,0))*INDEX('Control Totals'!$E$2:$E$76,MATCH($C135&amp;"_"&amp;H$1,'Control Totals'!$B$2:$B$76,0))</f>
        <v>238647.02150547307</v>
      </c>
      <c r="I135" s="68">
        <f>INDEX(UECs!$G$2:$U$136,MATCH($B135,UECs!$B$2:$B$136,0),MATCH(I$1,UECs!$G$1:$U$1,0))*INDEX(Saturations!$G$2:$U$136,MATCH($B135,Saturations!$B$2:$B$136,0),MATCH(I$1,Saturations!$G$1:$U$1,0))*INDEX('Control Totals'!$E$2:$E$76,MATCH($C135&amp;"_"&amp;I$1,'Control Totals'!$B$2:$B$76,0))</f>
        <v>238334163.89949363</v>
      </c>
      <c r="J135" s="68">
        <f>INDEX(UECs!$G$2:$U$136,MATCH($B135,UECs!$B$2:$B$136,0),MATCH(J$1,UECs!$G$1:$U$1,0))*INDEX(Saturations!$G$2:$U$136,MATCH($B135,Saturations!$B$2:$B$136,0),MATCH(J$1,Saturations!$G$1:$U$1,0))*INDEX('Control Totals'!$E$2:$E$76,MATCH($C135&amp;"_"&amp;J$1,'Control Totals'!$B$2:$B$76,0))</f>
        <v>496246.88287880708</v>
      </c>
      <c r="K135" s="68">
        <f>INDEX(UECs!$G$2:$U$136,MATCH($B135,UECs!$B$2:$B$136,0),MATCH(K$1,UECs!$G$1:$U$1,0))*INDEX(Saturations!$G$2:$U$136,MATCH($B135,Saturations!$B$2:$B$136,0),MATCH(K$1,Saturations!$G$1:$U$1,0))*INDEX('Control Totals'!$E$2:$E$76,MATCH($C135&amp;"_"&amp;K$1,'Control Totals'!$B$2:$B$76,0))</f>
        <v>474.71838099086773</v>
      </c>
      <c r="L135" s="68">
        <f>INDEX(UECs!$G$2:$U$136,MATCH($B135,UECs!$B$2:$B$136,0),MATCH(L$1,UECs!$G$1:$U$1,0))*INDEX(Saturations!$G$2:$U$136,MATCH($B135,Saturations!$B$2:$B$136,0),MATCH(L$1,Saturations!$G$1:$U$1,0))*INDEX('Control Totals'!$E$2:$E$76,MATCH($C135&amp;"_"&amp;L$1,'Control Totals'!$B$2:$B$76,0))</f>
        <v>2624835.0679774778</v>
      </c>
      <c r="M135" s="68">
        <f>INDEX(UECs!$G$2:$U$136,MATCH($B135,UECs!$B$2:$B$136,0),MATCH(M$1,UECs!$G$1:$U$1,0))*INDEX(Saturations!$G$2:$U$136,MATCH($B135,Saturations!$B$2:$B$136,0),MATCH(M$1,Saturations!$G$1:$U$1,0))*INDEX('Control Totals'!$E$2:$E$76,MATCH($C135&amp;"_"&amp;M$1,'Control Totals'!$B$2:$B$76,0))</f>
        <v>3254210.0458220723</v>
      </c>
      <c r="N135" s="68">
        <f>INDEX(UECs!$G$2:$U$136,MATCH($B135,UECs!$B$2:$B$136,0),MATCH(N$1,UECs!$G$1:$U$1,0))*INDEX(Saturations!$G$2:$U$136,MATCH($B135,Saturations!$B$2:$B$136,0),MATCH(N$1,Saturations!$G$1:$U$1,0))*INDEX('Control Totals'!$E$2:$E$76,MATCH($C135&amp;"_"&amp;N$1,'Control Totals'!$B$2:$B$76,0))</f>
        <v>775079.29438584018</v>
      </c>
      <c r="O135" s="68">
        <f>INDEX(UECs!$G$2:$U$136,MATCH($B135,UECs!$B$2:$B$136,0),MATCH(O$1,UECs!$G$1:$U$1,0))*INDEX(Saturations!$G$2:$U$136,MATCH($B135,Saturations!$B$2:$B$136,0),MATCH(O$1,Saturations!$G$1:$U$1,0))*INDEX('Control Totals'!$E$2:$E$76,MATCH($C135&amp;"_"&amp;O$1,'Control Totals'!$B$2:$B$76,0))</f>
        <v>0</v>
      </c>
      <c r="P135" s="68">
        <f>INDEX(UECs!$G$2:$U$136,MATCH($B135,UECs!$B$2:$B$136,0),MATCH(P$1,UECs!$G$1:$U$1,0))*INDEX(Saturations!$G$2:$U$136,MATCH($B135,Saturations!$B$2:$B$136,0),MATCH(P$1,Saturations!$G$1:$U$1,0))*INDEX('Control Totals'!$E$2:$E$76,MATCH($C135&amp;"_"&amp;P$1,'Control Totals'!$B$2:$B$76,0))</f>
        <v>0</v>
      </c>
      <c r="Q135" s="68">
        <f>INDEX(UECs!$G$2:$U$136,MATCH($B135,UECs!$B$2:$B$136,0),MATCH(Q$1,UECs!$G$1:$U$1,0))*INDEX(Saturations!$G$2:$U$136,MATCH($B135,Saturations!$B$2:$B$136,0),MATCH(Q$1,Saturations!$G$1:$U$1,0))*INDEX('Control Totals'!$E$2:$E$76,MATCH($C135&amp;"_"&amp;Q$1,'Control Totals'!$B$2:$B$76,0))</f>
        <v>7087017.4422205286</v>
      </c>
      <c r="R135" s="68">
        <f>INDEX(UECs!$G$2:$U$136,MATCH($B135,UECs!$B$2:$B$136,0),MATCH(R$1,UECs!$G$1:$U$1,0))*INDEX(Saturations!$G$2:$U$136,MATCH($B135,Saturations!$B$2:$B$136,0),MATCH(R$1,Saturations!$G$1:$U$1,0))*INDEX('Control Totals'!$E$2:$E$76,MATCH($C135&amp;"_"&amp;R$1,'Control Totals'!$B$2:$B$76,0))</f>
        <v>160269.12910074613</v>
      </c>
      <c r="S135" s="68">
        <f>INDEX(UECs!$G$2:$U$136,MATCH($B135,UECs!$B$2:$B$136,0),MATCH(S$1,UECs!$G$1:$U$1,0))*INDEX(Saturations!$G$2:$U$136,MATCH($B135,Saturations!$B$2:$B$136,0),MATCH(S$1,Saturations!$G$1:$U$1,0))*INDEX('Control Totals'!$E$2:$E$76,MATCH($C135&amp;"_"&amp;S$1,'Control Totals'!$B$2:$B$76,0))</f>
        <v>573961.35510129156</v>
      </c>
      <c r="T135" s="68">
        <f>INDEX(UECs!$G$2:$U$136,MATCH($B135,UECs!$B$2:$B$136,0),MATCH(T$1,UECs!$G$1:$U$1,0))*INDEX(Saturations!$G$2:$U$136,MATCH($B135,Saturations!$B$2:$B$136,0),MATCH(T$1,Saturations!$G$1:$U$1,0))*INDEX('Control Totals'!$E$2:$E$76,MATCH($C135&amp;"_"&amp;T$1,'Control Totals'!$B$2:$B$76,0))</f>
        <v>37832.991254369306</v>
      </c>
      <c r="U135" s="68">
        <f>INDEX(UECs!$G$2:$U$136,MATCH($B135,UECs!$B$2:$B$136,0),MATCH(U$1,UECs!$G$1:$U$1,0))*INDEX(Saturations!$G$2:$U$136,MATCH($B135,Saturations!$B$2:$B$136,0),MATCH(U$1,Saturations!$G$1:$U$1,0))*INDEX('Control Totals'!$E$2:$E$76,MATCH($C135&amp;"_"&amp;U$1,'Control Totals'!$B$2:$B$76,0))</f>
        <v>1255929.0096112054</v>
      </c>
      <c r="V135" s="68">
        <f>INDEX(UECs!$G$2:$U$136,MATCH($B135,UECs!$B$2:$B$136,0),MATCH(V$1,UECs!$G$1:$U$1,0))*INDEX(Saturations!$G$2:$U$136,MATCH($B135,Saturations!$B$2:$B$136,0),MATCH(V$1,Saturations!$G$1:$U$1,0))*INDEX('Control Totals'!$E$2:$E$76,MATCH($C135&amp;"_"&amp;V$1,'Control Totals'!$B$2:$B$76,0))</f>
        <v>585752.51785818243</v>
      </c>
    </row>
    <row r="136" spans="1:22" ht="14.4" x14ac:dyDescent="0.3">
      <c r="A136" t="str">
        <f t="shared" si="4"/>
        <v>WYMiscellaneousMiscellaneous</v>
      </c>
      <c r="B136" s="64" t="str">
        <f t="shared" si="5"/>
        <v>WY_Miscellaneous_Electric_Miscellaneous</v>
      </c>
      <c r="C136" s="65" t="s">
        <v>28</v>
      </c>
      <c r="D136" s="65" t="s">
        <v>91</v>
      </c>
      <c r="E136" s="65" t="s">
        <v>118</v>
      </c>
      <c r="F136" s="65" t="s">
        <v>91</v>
      </c>
      <c r="G136" s="65" t="s">
        <v>6</v>
      </c>
      <c r="H136" s="68">
        <f>INDEX(UECs!$G$2:$U$136,MATCH($B136,UECs!$B$2:$B$136,0),MATCH(H$1,UECs!$G$1:$U$1,0))*INDEX(Saturations!$G$2:$U$136,MATCH($B136,Saturations!$B$2:$B$136,0),MATCH(H$1,Saturations!$G$1:$U$1,0))*INDEX('Control Totals'!$E$2:$E$76,MATCH($C136&amp;"_"&amp;H$1,'Control Totals'!$B$2:$B$76,0))</f>
        <v>1139146.3908501661</v>
      </c>
      <c r="I136" s="68">
        <f>INDEX(UECs!$G$2:$U$136,MATCH($B136,UECs!$B$2:$B$136,0),MATCH(I$1,UECs!$G$1:$U$1,0))*INDEX(Saturations!$G$2:$U$136,MATCH($B136,Saturations!$B$2:$B$136,0),MATCH(I$1,Saturations!$G$1:$U$1,0))*INDEX('Control Totals'!$E$2:$E$76,MATCH($C136&amp;"_"&amp;I$1,'Control Totals'!$B$2:$B$76,0))</f>
        <v>43333484.345362484</v>
      </c>
      <c r="J136" s="68">
        <f>INDEX(UECs!$G$2:$U$136,MATCH($B136,UECs!$B$2:$B$136,0),MATCH(J$1,UECs!$G$1:$U$1,0))*INDEX(Saturations!$G$2:$U$136,MATCH($B136,Saturations!$B$2:$B$136,0),MATCH(J$1,Saturations!$G$1:$U$1,0))*INDEX('Control Totals'!$E$2:$E$76,MATCH($C136&amp;"_"&amp;J$1,'Control Totals'!$B$2:$B$76,0))</f>
        <v>2368761.3699761746</v>
      </c>
      <c r="K136" s="68">
        <f>INDEX(UECs!$G$2:$U$136,MATCH($B136,UECs!$B$2:$B$136,0),MATCH(K$1,UECs!$G$1:$U$1,0))*INDEX(Saturations!$G$2:$U$136,MATCH($B136,Saturations!$B$2:$B$136,0),MATCH(K$1,Saturations!$G$1:$U$1,0))*INDEX('Control Totals'!$E$2:$E$76,MATCH($C136&amp;"_"&amp;K$1,'Control Totals'!$B$2:$B$76,0))</f>
        <v>919.34014610441488</v>
      </c>
      <c r="L136" s="68">
        <f>INDEX(UECs!$G$2:$U$136,MATCH($B136,UECs!$B$2:$B$136,0),MATCH(L$1,UECs!$G$1:$U$1,0))*INDEX(Saturations!$G$2:$U$136,MATCH($B136,Saturations!$B$2:$B$136,0),MATCH(L$1,Saturations!$G$1:$U$1,0))*INDEX('Control Totals'!$E$2:$E$76,MATCH($C136&amp;"_"&amp;L$1,'Control Totals'!$B$2:$B$76,0))</f>
        <v>10910654.633077502</v>
      </c>
      <c r="M136" s="68">
        <f>INDEX(UECs!$G$2:$U$136,MATCH($B136,UECs!$B$2:$B$136,0),MATCH(M$1,UECs!$G$1:$U$1,0))*INDEX(Saturations!$G$2:$U$136,MATCH($B136,Saturations!$B$2:$B$136,0),MATCH(M$1,Saturations!$G$1:$U$1,0))*INDEX('Control Totals'!$E$2:$E$76,MATCH($C136&amp;"_"&amp;M$1,'Control Totals'!$B$2:$B$76,0))</f>
        <v>11747109.648613533</v>
      </c>
      <c r="N136" s="68">
        <f>INDEX(UECs!$G$2:$U$136,MATCH($B136,UECs!$B$2:$B$136,0),MATCH(N$1,UECs!$G$1:$U$1,0))*INDEX(Saturations!$G$2:$U$136,MATCH($B136,Saturations!$B$2:$B$136,0),MATCH(N$1,Saturations!$G$1:$U$1,0))*INDEX('Control Totals'!$E$2:$E$76,MATCH($C136&amp;"_"&amp;N$1,'Control Totals'!$B$2:$B$76,0))</f>
        <v>1413031.8523603559</v>
      </c>
      <c r="O136" s="68">
        <f>INDEX(UECs!$G$2:$U$136,MATCH($B136,UECs!$B$2:$B$136,0),MATCH(O$1,UECs!$G$1:$U$1,0))*INDEX(Saturations!$G$2:$U$136,MATCH($B136,Saturations!$B$2:$B$136,0),MATCH(O$1,Saturations!$G$1:$U$1,0))*INDEX('Control Totals'!$E$2:$E$76,MATCH($C136&amp;"_"&amp;O$1,'Control Totals'!$B$2:$B$76,0))</f>
        <v>1311908.26313865</v>
      </c>
      <c r="P136" s="68">
        <f>INDEX(UECs!$G$2:$U$136,MATCH($B136,UECs!$B$2:$B$136,0),MATCH(P$1,UECs!$G$1:$U$1,0))*INDEX(Saturations!$G$2:$U$136,MATCH($B136,Saturations!$B$2:$B$136,0),MATCH(P$1,Saturations!$G$1:$U$1,0))*INDEX('Control Totals'!$E$2:$E$76,MATCH($C136&amp;"_"&amp;P$1,'Control Totals'!$B$2:$B$76,0))</f>
        <v>1938651.5215405051</v>
      </c>
      <c r="Q136" s="68">
        <f>INDEX(UECs!$G$2:$U$136,MATCH($B136,UECs!$B$2:$B$136,0),MATCH(Q$1,UECs!$G$1:$U$1,0))*INDEX(Saturations!$G$2:$U$136,MATCH($B136,Saturations!$B$2:$B$136,0),MATCH(Q$1,Saturations!$G$1:$U$1,0))*INDEX('Control Totals'!$E$2:$E$76,MATCH($C136&amp;"_"&amp;Q$1,'Control Totals'!$B$2:$B$76,0))</f>
        <v>24009185.417584881</v>
      </c>
      <c r="R136" s="68">
        <f>INDEX(UECs!$G$2:$U$136,MATCH($B136,UECs!$B$2:$B$136,0),MATCH(R$1,UECs!$G$1:$U$1,0))*INDEX(Saturations!$G$2:$U$136,MATCH($B136,Saturations!$B$2:$B$136,0),MATCH(R$1,Saturations!$G$1:$U$1,0))*INDEX('Control Totals'!$E$2:$E$76,MATCH($C136&amp;"_"&amp;R$1,'Control Totals'!$B$2:$B$76,0))</f>
        <v>220853.08677062351</v>
      </c>
      <c r="S136" s="68">
        <f>INDEX(UECs!$G$2:$U$136,MATCH($B136,UECs!$B$2:$B$136,0),MATCH(S$1,UECs!$G$1:$U$1,0))*INDEX(Saturations!$G$2:$U$136,MATCH($B136,Saturations!$B$2:$B$136,0),MATCH(S$1,Saturations!$G$1:$U$1,0))*INDEX('Control Totals'!$E$2:$E$76,MATCH($C136&amp;"_"&amp;S$1,'Control Totals'!$B$2:$B$76,0))</f>
        <v>1890883.7976392575</v>
      </c>
      <c r="T136" s="68">
        <f>INDEX(UECs!$G$2:$U$136,MATCH($B136,UECs!$B$2:$B$136,0),MATCH(T$1,UECs!$G$1:$U$1,0))*INDEX(Saturations!$G$2:$U$136,MATCH($B136,Saturations!$B$2:$B$136,0),MATCH(T$1,Saturations!$G$1:$U$1,0))*INDEX('Control Totals'!$E$2:$E$76,MATCH($C136&amp;"_"&amp;T$1,'Control Totals'!$B$2:$B$76,0))</f>
        <v>176445.24369494614</v>
      </c>
      <c r="U136" s="68">
        <f>INDEX(UECs!$G$2:$U$136,MATCH($B136,UECs!$B$2:$B$136,0),MATCH(U$1,UECs!$G$1:$U$1,0))*INDEX(Saturations!$G$2:$U$136,MATCH($B136,Saturations!$B$2:$B$136,0),MATCH(U$1,Saturations!$G$1:$U$1,0))*INDEX('Control Totals'!$E$2:$E$76,MATCH($C136&amp;"_"&amp;U$1,'Control Totals'!$B$2:$B$76,0))</f>
        <v>2582222.7715524235</v>
      </c>
      <c r="V136" s="68">
        <f>INDEX(UECs!$G$2:$U$136,MATCH($B136,UECs!$B$2:$B$136,0),MATCH(V$1,UECs!$G$1:$U$1,0))*INDEX(Saturations!$G$2:$U$136,MATCH($B136,Saturations!$B$2:$B$136,0),MATCH(V$1,Saturations!$G$1:$U$1,0))*INDEX('Control Totals'!$E$2:$E$76,MATCH($C136&amp;"_"&amp;V$1,'Control Totals'!$B$2:$B$76,0))</f>
        <v>2528907.5771002979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878A1-F77A-47CA-A253-A479AA409B24}">
  <dimension ref="B1:U136"/>
  <sheetViews>
    <sheetView workbookViewId="0">
      <selection activeCell="H40" sqref="H40"/>
    </sheetView>
  </sheetViews>
  <sheetFormatPr defaultRowHeight="13.8" x14ac:dyDescent="0.25"/>
  <sheetData>
    <row r="1" spans="2:21" ht="14.4" x14ac:dyDescent="0.3">
      <c r="B1" s="64" t="s">
        <v>115</v>
      </c>
      <c r="C1" s="65" t="s">
        <v>26</v>
      </c>
      <c r="D1" s="65" t="s">
        <v>32</v>
      </c>
      <c r="E1" s="65" t="s">
        <v>120</v>
      </c>
      <c r="F1" s="65" t="s">
        <v>51</v>
      </c>
      <c r="G1" s="65" t="s">
        <v>8</v>
      </c>
      <c r="H1" s="65" t="s">
        <v>9</v>
      </c>
      <c r="I1" s="65" t="s">
        <v>10</v>
      </c>
      <c r="J1" s="65" t="s">
        <v>11</v>
      </c>
      <c r="K1" s="65" t="s">
        <v>12</v>
      </c>
      <c r="L1" s="65" t="s">
        <v>13</v>
      </c>
      <c r="M1" s="65" t="s">
        <v>14</v>
      </c>
      <c r="N1" s="65" t="s">
        <v>15</v>
      </c>
      <c r="O1" s="65" t="s">
        <v>16</v>
      </c>
      <c r="P1" s="65" t="s">
        <v>17</v>
      </c>
      <c r="Q1" s="65" t="s">
        <v>18</v>
      </c>
      <c r="R1" s="65" t="s">
        <v>19</v>
      </c>
      <c r="S1" s="65" t="s">
        <v>20</v>
      </c>
      <c r="T1" s="65" t="s">
        <v>21</v>
      </c>
      <c r="U1" s="65" t="s">
        <v>22</v>
      </c>
    </row>
    <row r="2" spans="2:21" ht="14.4" x14ac:dyDescent="0.3">
      <c r="B2" s="64" t="str">
        <f>C2&amp;"_"&amp;D2&amp;"_"&amp;E2&amp;"_"&amp;F2</f>
        <v>WA_Cooling_Electric_Air-Cooled Chiller</v>
      </c>
      <c r="C2" s="65" t="s">
        <v>24</v>
      </c>
      <c r="D2" s="65" t="s">
        <v>76</v>
      </c>
      <c r="E2" s="65" t="s">
        <v>118</v>
      </c>
      <c r="F2" s="65" t="s">
        <v>77</v>
      </c>
      <c r="G2" s="68">
        <v>1</v>
      </c>
      <c r="H2" s="68">
        <v>1</v>
      </c>
      <c r="I2" s="68">
        <v>871.5358594973477</v>
      </c>
      <c r="J2" s="68">
        <v>11831.928521551428</v>
      </c>
      <c r="K2" s="68">
        <v>1</v>
      </c>
      <c r="L2" s="68">
        <v>1</v>
      </c>
      <c r="M2" s="68">
        <v>3333.9491227596627</v>
      </c>
      <c r="N2" s="68">
        <v>1</v>
      </c>
      <c r="O2" s="68">
        <v>1</v>
      </c>
      <c r="P2" s="68">
        <v>56.560927704905723</v>
      </c>
      <c r="Q2" s="68">
        <v>195.02542946078989</v>
      </c>
      <c r="R2" s="68">
        <v>1233.0830371861634</v>
      </c>
      <c r="S2" s="68">
        <v>1</v>
      </c>
      <c r="T2" s="68">
        <v>1327.2850079869486</v>
      </c>
      <c r="U2" s="68">
        <v>4838.0830362417291</v>
      </c>
    </row>
    <row r="3" spans="2:21" ht="14.4" x14ac:dyDescent="0.3">
      <c r="B3" s="64" t="str">
        <f t="shared" ref="B3:B66" si="0">C3&amp;"_"&amp;D3&amp;"_"&amp;E3&amp;"_"&amp;F3</f>
        <v>WA_Cooling_Electric_Water-Cooled Chiller</v>
      </c>
      <c r="C3" s="65" t="s">
        <v>24</v>
      </c>
      <c r="D3" s="65" t="s">
        <v>76</v>
      </c>
      <c r="E3" s="65" t="s">
        <v>118</v>
      </c>
      <c r="F3" s="65" t="s">
        <v>78</v>
      </c>
      <c r="G3" s="68">
        <v>1</v>
      </c>
      <c r="H3" s="68">
        <v>1</v>
      </c>
      <c r="I3" s="68">
        <v>1009.6170301539636</v>
      </c>
      <c r="J3" s="68">
        <v>13706.511791508317</v>
      </c>
      <c r="K3" s="68">
        <v>1</v>
      </c>
      <c r="L3" s="68">
        <v>1</v>
      </c>
      <c r="M3" s="68">
        <v>3862.1610061419005</v>
      </c>
      <c r="N3" s="68">
        <v>1</v>
      </c>
      <c r="O3" s="68">
        <v>1</v>
      </c>
      <c r="P3" s="68">
        <v>65.522118487602796</v>
      </c>
      <c r="Q3" s="68">
        <v>225.92414615075657</v>
      </c>
      <c r="R3" s="68">
        <v>1428.4456805427781</v>
      </c>
      <c r="S3" s="68">
        <v>1</v>
      </c>
      <c r="T3" s="68">
        <v>1537.572474303613</v>
      </c>
      <c r="U3" s="68">
        <v>5604.6013178457297</v>
      </c>
    </row>
    <row r="4" spans="2:21" ht="14.4" x14ac:dyDescent="0.3">
      <c r="B4" s="64" t="str">
        <f t="shared" si="0"/>
        <v>WA_Cooling_Electric_RTU</v>
      </c>
      <c r="C4" s="65" t="s">
        <v>24</v>
      </c>
      <c r="D4" s="65" t="s">
        <v>76</v>
      </c>
      <c r="E4" s="65" t="s">
        <v>118</v>
      </c>
      <c r="F4" s="65" t="s">
        <v>79</v>
      </c>
      <c r="G4" s="68">
        <v>500.17031354853515</v>
      </c>
      <c r="H4" s="68">
        <v>427.23443152338467</v>
      </c>
      <c r="I4" s="68">
        <v>812.242180333036</v>
      </c>
      <c r="J4" s="68">
        <v>11026.960411511118</v>
      </c>
      <c r="K4" s="68">
        <v>5.2281478330892686</v>
      </c>
      <c r="L4" s="68">
        <v>307.05017402863984</v>
      </c>
      <c r="M4" s="68">
        <v>3107.1287257778772</v>
      </c>
      <c r="N4" s="68">
        <v>1</v>
      </c>
      <c r="O4" s="68">
        <v>734.80549239770903</v>
      </c>
      <c r="P4" s="68">
        <v>52.712886957041668</v>
      </c>
      <c r="Q4" s="68">
        <v>181.75715699980415</v>
      </c>
      <c r="R4" s="68">
        <v>1149.1920197447932</v>
      </c>
      <c r="S4" s="68">
        <v>1</v>
      </c>
      <c r="T4" s="68">
        <v>1236.9850959803805</v>
      </c>
      <c r="U4" s="68">
        <v>4508.9310682588339</v>
      </c>
    </row>
    <row r="5" spans="2:21" ht="14.4" x14ac:dyDescent="0.3">
      <c r="B5" s="64" t="str">
        <f t="shared" si="0"/>
        <v>WA_Cooling_Electric_Air-Source Heat Pump</v>
      </c>
      <c r="C5" s="65" t="s">
        <v>24</v>
      </c>
      <c r="D5" s="65" t="s">
        <v>76</v>
      </c>
      <c r="E5" s="65" t="s">
        <v>118</v>
      </c>
      <c r="F5" s="65" t="s">
        <v>80</v>
      </c>
      <c r="G5" s="68">
        <v>499.86251643250512</v>
      </c>
      <c r="H5" s="68">
        <v>426.97151802706253</v>
      </c>
      <c r="I5" s="68">
        <v>1021.6403933994497</v>
      </c>
      <c r="J5" s="68">
        <v>13869.740387278649</v>
      </c>
      <c r="K5" s="68">
        <v>5.2249305113458275</v>
      </c>
      <c r="L5" s="68">
        <v>306.86122007539132</v>
      </c>
      <c r="M5" s="68">
        <v>3908.1548466799463</v>
      </c>
      <c r="N5" s="68">
        <v>1</v>
      </c>
      <c r="O5" s="68">
        <v>734.35330440238727</v>
      </c>
      <c r="P5" s="68">
        <v>66.302410625771358</v>
      </c>
      <c r="Q5" s="68">
        <v>228.6146396685636</v>
      </c>
      <c r="R5" s="68">
        <v>1445.4568053362975</v>
      </c>
      <c r="S5" s="68">
        <v>1</v>
      </c>
      <c r="T5" s="68">
        <v>1555.8831721451443</v>
      </c>
      <c r="U5" s="68">
        <v>5671.3455936235596</v>
      </c>
    </row>
    <row r="6" spans="2:21" ht="14.4" x14ac:dyDescent="0.3">
      <c r="B6" s="64" t="str">
        <f t="shared" si="0"/>
        <v>WA_Cooling_Electric_Geothermal Heat Pump</v>
      </c>
      <c r="C6" s="65" t="s">
        <v>24</v>
      </c>
      <c r="D6" s="65" t="s">
        <v>76</v>
      </c>
      <c r="E6" s="65" t="s">
        <v>118</v>
      </c>
      <c r="F6" s="65" t="s">
        <v>81</v>
      </c>
      <c r="G6" s="68">
        <v>1</v>
      </c>
      <c r="H6" s="68">
        <v>1</v>
      </c>
      <c r="I6" s="68">
        <v>1</v>
      </c>
      <c r="J6" s="68">
        <v>1</v>
      </c>
      <c r="K6" s="68">
        <v>1</v>
      </c>
      <c r="L6" s="68">
        <v>1</v>
      </c>
      <c r="M6" s="68">
        <v>1</v>
      </c>
      <c r="N6" s="68">
        <v>1</v>
      </c>
      <c r="O6" s="68">
        <v>1</v>
      </c>
      <c r="P6" s="68">
        <v>1</v>
      </c>
      <c r="Q6" s="68">
        <v>1</v>
      </c>
      <c r="R6" s="68">
        <v>1</v>
      </c>
      <c r="S6" s="68">
        <v>1</v>
      </c>
      <c r="T6" s="68">
        <v>1</v>
      </c>
      <c r="U6" s="68">
        <v>1</v>
      </c>
    </row>
    <row r="7" spans="2:21" ht="14.4" x14ac:dyDescent="0.3">
      <c r="B7" s="64" t="str">
        <f t="shared" si="0"/>
        <v>WA_Space Heating_Electric_Electric Furnace</v>
      </c>
      <c r="C7" s="65" t="s">
        <v>24</v>
      </c>
      <c r="D7" s="65" t="s">
        <v>119</v>
      </c>
      <c r="E7" s="65" t="s">
        <v>118</v>
      </c>
      <c r="F7" s="65" t="s">
        <v>82</v>
      </c>
      <c r="G7" s="68">
        <v>798.12830277746673</v>
      </c>
      <c r="H7" s="68">
        <v>681.74356310886151</v>
      </c>
      <c r="I7" s="68">
        <v>1631.248766265328</v>
      </c>
      <c r="J7" s="68">
        <v>22145.754065073041</v>
      </c>
      <c r="K7" s="68">
        <v>8.3426237896630333</v>
      </c>
      <c r="L7" s="68">
        <v>489.96397352403767</v>
      </c>
      <c r="M7" s="68">
        <v>6240.1338212631772</v>
      </c>
      <c r="N7" s="68">
        <v>1</v>
      </c>
      <c r="O7" s="68">
        <v>1172.5387225766146</v>
      </c>
      <c r="P7" s="68">
        <v>105.86477025817736</v>
      </c>
      <c r="Q7" s="68">
        <v>365.02799940069184</v>
      </c>
      <c r="R7" s="68">
        <v>2307.9545852223814</v>
      </c>
      <c r="S7" s="68">
        <v>1</v>
      </c>
      <c r="T7" s="68">
        <v>2484.2718841309652</v>
      </c>
      <c r="U7" s="68">
        <v>9055.412807122193</v>
      </c>
    </row>
    <row r="8" spans="2:21" ht="14.4" x14ac:dyDescent="0.3">
      <c r="B8" s="64" t="str">
        <f t="shared" si="0"/>
        <v>WA_Space Heating_Electric_Electric Room Heat</v>
      </c>
      <c r="C8" s="65" t="s">
        <v>24</v>
      </c>
      <c r="D8" s="65" t="s">
        <v>119</v>
      </c>
      <c r="E8" s="65" t="s">
        <v>118</v>
      </c>
      <c r="F8" s="65" t="s">
        <v>83</v>
      </c>
      <c r="G8" s="68">
        <v>760.12219312139678</v>
      </c>
      <c r="H8" s="68">
        <v>649.27958391320124</v>
      </c>
      <c r="I8" s="68">
        <v>1553.5702535860262</v>
      </c>
      <c r="J8" s="68">
        <v>21091.194347688608</v>
      </c>
      <c r="K8" s="68">
        <v>7.9453559901552682</v>
      </c>
      <c r="L8" s="68">
        <v>466.63235573717861</v>
      </c>
      <c r="M8" s="68">
        <v>5942.9845916792146</v>
      </c>
      <c r="N8" s="68">
        <v>1</v>
      </c>
      <c r="O8" s="68">
        <v>1116.7035453110611</v>
      </c>
      <c r="P8" s="68">
        <v>100.82359072207366</v>
      </c>
      <c r="Q8" s="68">
        <v>347.64571371494446</v>
      </c>
      <c r="R8" s="68">
        <v>2198.0519859260767</v>
      </c>
      <c r="S8" s="68">
        <v>1</v>
      </c>
      <c r="T8" s="68">
        <v>2365.9732229818705</v>
      </c>
      <c r="U8" s="68">
        <v>8624.2026734497067</v>
      </c>
    </row>
    <row r="9" spans="2:21" ht="14.4" x14ac:dyDescent="0.3">
      <c r="B9" s="64" t="str">
        <f t="shared" si="0"/>
        <v>WA_Space Heating_Electric_Air-Source Heat Pump</v>
      </c>
      <c r="C9" s="65" t="s">
        <v>24</v>
      </c>
      <c r="D9" s="65" t="s">
        <v>119</v>
      </c>
      <c r="E9" s="65" t="s">
        <v>118</v>
      </c>
      <c r="F9" s="65" t="s">
        <v>80</v>
      </c>
      <c r="G9" s="68">
        <v>678.86868096384683</v>
      </c>
      <c r="H9" s="68">
        <v>579.87462896970737</v>
      </c>
      <c r="I9" s="68">
        <v>1387.5008497063793</v>
      </c>
      <c r="J9" s="68">
        <v>18836.644182129279</v>
      </c>
      <c r="K9" s="68">
        <v>7.0960345450188305</v>
      </c>
      <c r="L9" s="68">
        <v>416.75153639904147</v>
      </c>
      <c r="M9" s="68">
        <v>5307.7072966048709</v>
      </c>
      <c r="N9" s="68">
        <v>1</v>
      </c>
      <c r="O9" s="68">
        <v>997.3331520816397</v>
      </c>
      <c r="P9" s="68">
        <v>90.04601978855996</v>
      </c>
      <c r="Q9" s="68">
        <v>310.48401066051724</v>
      </c>
      <c r="R9" s="68">
        <v>1963.0904950268794</v>
      </c>
      <c r="S9" s="68">
        <v>1</v>
      </c>
      <c r="T9" s="68">
        <v>2113.0617361476843</v>
      </c>
      <c r="U9" s="68">
        <v>7702.3156885443659</v>
      </c>
    </row>
    <row r="10" spans="2:21" ht="14.4" x14ac:dyDescent="0.3">
      <c r="B10" s="64" t="str">
        <f t="shared" si="0"/>
        <v>WA_Space Heating_Electric_Geothermal Heat Pump</v>
      </c>
      <c r="C10" s="65" t="s">
        <v>24</v>
      </c>
      <c r="D10" s="65" t="s">
        <v>119</v>
      </c>
      <c r="E10" s="65" t="s">
        <v>118</v>
      </c>
      <c r="F10" s="65" t="s">
        <v>81</v>
      </c>
      <c r="G10" s="68">
        <v>1</v>
      </c>
      <c r="H10" s="68">
        <v>1</v>
      </c>
      <c r="I10" s="68">
        <v>1</v>
      </c>
      <c r="J10" s="68">
        <v>1</v>
      </c>
      <c r="K10" s="68">
        <v>1</v>
      </c>
      <c r="L10" s="68">
        <v>1</v>
      </c>
      <c r="M10" s="68">
        <v>1</v>
      </c>
      <c r="N10" s="68">
        <v>1</v>
      </c>
      <c r="O10" s="68">
        <v>1</v>
      </c>
      <c r="P10" s="68">
        <v>1</v>
      </c>
      <c r="Q10" s="68">
        <v>1</v>
      </c>
      <c r="R10" s="68">
        <v>1</v>
      </c>
      <c r="S10" s="68">
        <v>1</v>
      </c>
      <c r="T10" s="68">
        <v>1</v>
      </c>
      <c r="U10" s="68">
        <v>1</v>
      </c>
    </row>
    <row r="11" spans="2:21" ht="14.4" x14ac:dyDescent="0.3">
      <c r="B11" s="64" t="str">
        <f t="shared" si="0"/>
        <v>WA_Ventilation_Electric_Ventilation</v>
      </c>
      <c r="C11" s="65" t="s">
        <v>24</v>
      </c>
      <c r="D11" s="65" t="s">
        <v>84</v>
      </c>
      <c r="E11" s="65" t="s">
        <v>118</v>
      </c>
      <c r="F11" s="65" t="s">
        <v>84</v>
      </c>
      <c r="G11" s="68">
        <v>235.23197486338361</v>
      </c>
      <c r="H11" s="68">
        <v>200.92995592616003</v>
      </c>
      <c r="I11" s="68">
        <v>480.77717260083193</v>
      </c>
      <c r="J11" s="68">
        <v>6527.0075568519387</v>
      </c>
      <c r="K11" s="68">
        <v>2.4588175394299352</v>
      </c>
      <c r="L11" s="68">
        <v>144.40684875211761</v>
      </c>
      <c r="M11" s="68">
        <v>1839.1516715788016</v>
      </c>
      <c r="N11" s="68">
        <v>1</v>
      </c>
      <c r="O11" s="68">
        <v>345.58177971592323</v>
      </c>
      <c r="P11" s="68">
        <v>31.201473359143396</v>
      </c>
      <c r="Q11" s="68">
        <v>107.58452855341969</v>
      </c>
      <c r="R11" s="68">
        <v>680.22235659049704</v>
      </c>
      <c r="S11" s="68">
        <v>1</v>
      </c>
      <c r="T11" s="68">
        <v>732.18827019174398</v>
      </c>
      <c r="U11" s="68">
        <v>2668.8975073428123</v>
      </c>
    </row>
    <row r="12" spans="2:21" ht="14.4" x14ac:dyDescent="0.3">
      <c r="B12" s="64" t="str">
        <f t="shared" si="0"/>
        <v>WA_Interior Lighting_Electric_General Service Lighting</v>
      </c>
      <c r="C12" s="65" t="s">
        <v>24</v>
      </c>
      <c r="D12" s="65" t="s">
        <v>85</v>
      </c>
      <c r="E12" s="65" t="s">
        <v>118</v>
      </c>
      <c r="F12" s="65" t="s">
        <v>86</v>
      </c>
      <c r="G12" s="68">
        <v>22.61821145938174</v>
      </c>
      <c r="H12" s="68">
        <v>28.207654217584942</v>
      </c>
      <c r="I12" s="68">
        <v>37.369233416053817</v>
      </c>
      <c r="J12" s="68">
        <v>748.99784173508704</v>
      </c>
      <c r="K12" s="68">
        <v>0.20135637247183544</v>
      </c>
      <c r="L12" s="68">
        <v>11.82570026385806</v>
      </c>
      <c r="M12" s="68">
        <v>143.43902460509653</v>
      </c>
      <c r="N12" s="68">
        <v>109.65587221263547</v>
      </c>
      <c r="O12" s="68">
        <v>21.56207741635253</v>
      </c>
      <c r="P12" s="68">
        <v>2.1610861494496261</v>
      </c>
      <c r="Q12" s="68">
        <v>2.9367544976695878</v>
      </c>
      <c r="R12" s="68">
        <v>48.058750830181118</v>
      </c>
      <c r="S12" s="68">
        <v>25.707759440426049</v>
      </c>
      <c r="T12" s="68">
        <v>66.261665864399774</v>
      </c>
      <c r="U12" s="68">
        <v>188.56169464876356</v>
      </c>
    </row>
    <row r="13" spans="2:21" ht="14.4" x14ac:dyDescent="0.3">
      <c r="B13" s="64" t="str">
        <f t="shared" si="0"/>
        <v>WA_Interior Lighting_Electric_High-Bay Lighting</v>
      </c>
      <c r="C13" s="65" t="s">
        <v>24</v>
      </c>
      <c r="D13" s="65" t="s">
        <v>85</v>
      </c>
      <c r="E13" s="65" t="s">
        <v>118</v>
      </c>
      <c r="F13" s="65" t="s">
        <v>87</v>
      </c>
      <c r="G13" s="68">
        <v>137.31206704579472</v>
      </c>
      <c r="H13" s="68">
        <v>171.2448092584722</v>
      </c>
      <c r="I13" s="68">
        <v>226.86350304443542</v>
      </c>
      <c r="J13" s="68">
        <v>4547.0634159636184</v>
      </c>
      <c r="K13" s="68">
        <v>1.2224069868036527</v>
      </c>
      <c r="L13" s="68">
        <v>71.792208257068637</v>
      </c>
      <c r="M13" s="68">
        <v>870.79869241335643</v>
      </c>
      <c r="N13" s="68">
        <v>665.7057965996255</v>
      </c>
      <c r="O13" s="68">
        <v>130.90042177551314</v>
      </c>
      <c r="P13" s="68">
        <v>13.119658323906952</v>
      </c>
      <c r="Q13" s="68">
        <v>17.828634735563142</v>
      </c>
      <c r="R13" s="68">
        <v>291.75810067837057</v>
      </c>
      <c r="S13" s="68">
        <v>156.06829011304302</v>
      </c>
      <c r="T13" s="68">
        <v>402.26550724745994</v>
      </c>
      <c r="U13" s="68">
        <v>1144.7322483644086</v>
      </c>
    </row>
    <row r="14" spans="2:21" ht="14.4" x14ac:dyDescent="0.3">
      <c r="B14" s="64" t="str">
        <f t="shared" si="0"/>
        <v>WA_Interior Lighting_Electric_Linear Lighting</v>
      </c>
      <c r="C14" s="65" t="s">
        <v>24</v>
      </c>
      <c r="D14" s="65" t="s">
        <v>85</v>
      </c>
      <c r="E14" s="65" t="s">
        <v>118</v>
      </c>
      <c r="F14" s="65" t="s">
        <v>88</v>
      </c>
      <c r="G14" s="68">
        <v>74.165927165524081</v>
      </c>
      <c r="H14" s="68">
        <v>92.493910580358445</v>
      </c>
      <c r="I14" s="68">
        <v>122.53505759037036</v>
      </c>
      <c r="J14" s="68">
        <v>2455.9908053303539</v>
      </c>
      <c r="K14" s="68">
        <v>0.66025477221656936</v>
      </c>
      <c r="L14" s="68">
        <v>38.776895601390322</v>
      </c>
      <c r="M14" s="68">
        <v>470.34170985004141</v>
      </c>
      <c r="N14" s="68">
        <v>359.56554064406311</v>
      </c>
      <c r="O14" s="68">
        <v>70.702825732725131</v>
      </c>
      <c r="P14" s="68">
        <v>7.0862790475867712</v>
      </c>
      <c r="Q14" s="68">
        <v>9.6297234009121606</v>
      </c>
      <c r="R14" s="68">
        <v>157.58636884875568</v>
      </c>
      <c r="S14" s="68">
        <v>84.296665882332775</v>
      </c>
      <c r="T14" s="68">
        <v>217.27438056676914</v>
      </c>
      <c r="U14" s="68">
        <v>618.30056442094406</v>
      </c>
    </row>
    <row r="15" spans="2:21" ht="14.4" x14ac:dyDescent="0.3">
      <c r="B15" s="64" t="str">
        <f t="shared" si="0"/>
        <v>WA_Exterior Lighting_Electric_General Service Lighting</v>
      </c>
      <c r="C15" s="65" t="s">
        <v>24</v>
      </c>
      <c r="D15" s="65" t="s">
        <v>89</v>
      </c>
      <c r="E15" s="65" t="s">
        <v>118</v>
      </c>
      <c r="F15" s="65" t="s">
        <v>86</v>
      </c>
      <c r="G15" s="68">
        <v>23.999305896608636</v>
      </c>
      <c r="H15" s="68">
        <v>29.930046564879373</v>
      </c>
      <c r="I15" s="68">
        <v>39.651042501048373</v>
      </c>
      <c r="J15" s="68">
        <v>794.73252568978182</v>
      </c>
      <c r="K15" s="68">
        <v>0.21365142800354461</v>
      </c>
      <c r="L15" s="68">
        <v>12.547791348737034</v>
      </c>
      <c r="M15" s="68">
        <v>152.19757915832054</v>
      </c>
      <c r="N15" s="68">
        <v>116.35158798105962</v>
      </c>
      <c r="O15" s="68">
        <v>22.878683074065936</v>
      </c>
      <c r="P15" s="68">
        <v>2.2930445965060113</v>
      </c>
      <c r="Q15" s="68">
        <v>3.1160761609901497</v>
      </c>
      <c r="R15" s="68">
        <v>50.993274346809812</v>
      </c>
      <c r="S15" s="68">
        <v>27.277505289716565</v>
      </c>
      <c r="T15" s="68">
        <v>70.307680656110946</v>
      </c>
      <c r="U15" s="68">
        <v>200.07549219288657</v>
      </c>
    </row>
    <row r="16" spans="2:21" ht="14.4" x14ac:dyDescent="0.3">
      <c r="B16" s="64" t="str">
        <f t="shared" si="0"/>
        <v>WA_Exterior Lighting_Electric_Area Lighting</v>
      </c>
      <c r="C16" s="65" t="s">
        <v>24</v>
      </c>
      <c r="D16" s="65" t="s">
        <v>89</v>
      </c>
      <c r="E16" s="65" t="s">
        <v>118</v>
      </c>
      <c r="F16" s="65" t="s">
        <v>90</v>
      </c>
      <c r="G16" s="68">
        <v>56.122924024976058</v>
      </c>
      <c r="H16" s="68">
        <v>69.992096299005439</v>
      </c>
      <c r="I16" s="68">
        <v>92.724866935084933</v>
      </c>
      <c r="J16" s="68">
        <v>1858.5001312795387</v>
      </c>
      <c r="K16" s="68">
        <v>0.49962873565293398</v>
      </c>
      <c r="L16" s="68">
        <v>29.343296159491608</v>
      </c>
      <c r="M16" s="68">
        <v>355.91750897657204</v>
      </c>
      <c r="N16" s="68">
        <v>272.09084131758522</v>
      </c>
      <c r="O16" s="68">
        <v>53.502322004185721</v>
      </c>
      <c r="P16" s="68">
        <v>5.3623370704972935</v>
      </c>
      <c r="Q16" s="68">
        <v>7.2870151492173862</v>
      </c>
      <c r="R16" s="68">
        <v>119.24893471003197</v>
      </c>
      <c r="S16" s="68">
        <v>63.789068048921258</v>
      </c>
      <c r="T16" s="68">
        <v>164.41611423406994</v>
      </c>
      <c r="U16" s="68">
        <v>467.88110022747867</v>
      </c>
    </row>
    <row r="17" spans="2:21" ht="14.4" x14ac:dyDescent="0.3">
      <c r="B17" s="64" t="str">
        <f t="shared" si="0"/>
        <v>WA_Exterior Lighting_Electric_Linear Lighting</v>
      </c>
      <c r="C17" s="65" t="s">
        <v>24</v>
      </c>
      <c r="D17" s="65" t="s">
        <v>89</v>
      </c>
      <c r="E17" s="65" t="s">
        <v>118</v>
      </c>
      <c r="F17" s="65" t="s">
        <v>88</v>
      </c>
      <c r="G17" s="68">
        <v>58.898075770482095</v>
      </c>
      <c r="H17" s="68">
        <v>73.453047266730692</v>
      </c>
      <c r="I17" s="68">
        <v>97.309902030765244</v>
      </c>
      <c r="J17" s="68">
        <v>1950.3987622391148</v>
      </c>
      <c r="K17" s="68">
        <v>0.52433424738349121</v>
      </c>
      <c r="L17" s="68">
        <v>30.794255833646762</v>
      </c>
      <c r="M17" s="68">
        <v>373.51682536024674</v>
      </c>
      <c r="N17" s="68">
        <v>285.54511844831109</v>
      </c>
      <c r="O17" s="68">
        <v>56.147890902778137</v>
      </c>
      <c r="P17" s="68">
        <v>5.6274925188228258</v>
      </c>
      <c r="Q17" s="68">
        <v>7.6473415784298062</v>
      </c>
      <c r="R17" s="68">
        <v>125.14552500819617</v>
      </c>
      <c r="S17" s="68">
        <v>66.943293289598074</v>
      </c>
      <c r="T17" s="68">
        <v>172.54611947404896</v>
      </c>
      <c r="U17" s="68">
        <v>491.0167631414019</v>
      </c>
    </row>
    <row r="18" spans="2:21" ht="14.4" x14ac:dyDescent="0.3">
      <c r="B18" s="64" t="str">
        <f t="shared" si="0"/>
        <v>WA_Motors_Electric_Pumps</v>
      </c>
      <c r="C18" s="65" t="s">
        <v>24</v>
      </c>
      <c r="D18" s="65" t="s">
        <v>93</v>
      </c>
      <c r="E18" s="65" t="s">
        <v>118</v>
      </c>
      <c r="F18" s="65" t="s">
        <v>94</v>
      </c>
      <c r="G18" s="68">
        <v>56.17413339555678</v>
      </c>
      <c r="H18" s="68">
        <v>2090.0968604145601</v>
      </c>
      <c r="I18" s="68">
        <v>664.49926585394485</v>
      </c>
      <c r="J18" s="68">
        <v>131893.88844385915</v>
      </c>
      <c r="K18" s="68">
        <v>47.610066442959045</v>
      </c>
      <c r="L18" s="68">
        <v>1</v>
      </c>
      <c r="M18" s="68">
        <v>946.48453614545338</v>
      </c>
      <c r="N18" s="68">
        <v>15918.449863388862</v>
      </c>
      <c r="O18" s="68">
        <v>6313.572421074763</v>
      </c>
      <c r="P18" s="68">
        <v>152.17624024353049</v>
      </c>
      <c r="Q18" s="68">
        <v>64.594060697042977</v>
      </c>
      <c r="R18" s="68">
        <v>720.71904947485928</v>
      </c>
      <c r="S18" s="68">
        <v>618.55320622519878</v>
      </c>
      <c r="T18" s="68">
        <v>1283.1334620927969</v>
      </c>
      <c r="U18" s="68">
        <v>2827.7889663598939</v>
      </c>
    </row>
    <row r="19" spans="2:21" ht="14.4" x14ac:dyDescent="0.3">
      <c r="B19" s="64" t="str">
        <f t="shared" si="0"/>
        <v>WA_Motors_Electric_Fans &amp; Blowers</v>
      </c>
      <c r="C19" s="65" t="s">
        <v>24</v>
      </c>
      <c r="D19" s="65" t="s">
        <v>93</v>
      </c>
      <c r="E19" s="65" t="s">
        <v>118</v>
      </c>
      <c r="F19" s="65" t="s">
        <v>95</v>
      </c>
      <c r="G19" s="68">
        <v>3.6111942897143643</v>
      </c>
      <c r="H19" s="68">
        <v>1463.0678022901923</v>
      </c>
      <c r="I19" s="68">
        <v>308.22680275887905</v>
      </c>
      <c r="J19" s="68">
        <v>36803.991977822043</v>
      </c>
      <c r="K19" s="68">
        <v>8.8576867800854053</v>
      </c>
      <c r="L19" s="68">
        <v>1</v>
      </c>
      <c r="M19" s="68">
        <v>709.86340210908998</v>
      </c>
      <c r="N19" s="68">
        <v>10853.488543219677</v>
      </c>
      <c r="O19" s="68">
        <v>1</v>
      </c>
      <c r="P19" s="68">
        <v>69.537487263600028</v>
      </c>
      <c r="Q19" s="68">
        <v>48.445545522782226</v>
      </c>
      <c r="R19" s="68">
        <v>504.50333463240162</v>
      </c>
      <c r="S19" s="68">
        <v>602.49849914837785</v>
      </c>
      <c r="T19" s="68">
        <v>679.40712805181636</v>
      </c>
      <c r="U19" s="68">
        <v>1979.4522764519259</v>
      </c>
    </row>
    <row r="20" spans="2:21" ht="14.4" x14ac:dyDescent="0.3">
      <c r="B20" s="64" t="str">
        <f t="shared" si="0"/>
        <v>WA_Motors_Electric_Compressed Air</v>
      </c>
      <c r="C20" s="65" t="s">
        <v>24</v>
      </c>
      <c r="D20" s="65" t="s">
        <v>93</v>
      </c>
      <c r="E20" s="65" t="s">
        <v>118</v>
      </c>
      <c r="F20" s="65" t="s">
        <v>96</v>
      </c>
      <c r="G20" s="68">
        <v>662.85477406757013</v>
      </c>
      <c r="H20" s="68">
        <v>1463.0678022901923</v>
      </c>
      <c r="I20" s="68">
        <v>902.01424125065546</v>
      </c>
      <c r="J20" s="68">
        <v>21301.344831478596</v>
      </c>
      <c r="K20" s="68">
        <v>14.393741017638783</v>
      </c>
      <c r="L20" s="68">
        <v>1</v>
      </c>
      <c r="M20" s="68">
        <v>709.86340210908998</v>
      </c>
      <c r="N20" s="68">
        <v>1</v>
      </c>
      <c r="O20" s="68">
        <v>1067.0826627168615</v>
      </c>
      <c r="P20" s="68">
        <v>161.24634727791309</v>
      </c>
      <c r="Q20" s="68">
        <v>48.445545522782226</v>
      </c>
      <c r="R20" s="68">
        <v>504.50333463240162</v>
      </c>
      <c r="S20" s="68">
        <v>402.78586894070651</v>
      </c>
      <c r="T20" s="68">
        <v>866.88909503320372</v>
      </c>
      <c r="U20" s="68">
        <v>1979.4522764519259</v>
      </c>
    </row>
    <row r="21" spans="2:21" ht="14.4" x14ac:dyDescent="0.3">
      <c r="B21" s="64" t="str">
        <f t="shared" si="0"/>
        <v>WA_Motors_Electric_Material Handling</v>
      </c>
      <c r="C21" s="65" t="s">
        <v>24</v>
      </c>
      <c r="D21" s="65" t="s">
        <v>93</v>
      </c>
      <c r="E21" s="65" t="s">
        <v>118</v>
      </c>
      <c r="F21" s="65" t="s">
        <v>97</v>
      </c>
      <c r="G21" s="68">
        <v>1470.5585635336829</v>
      </c>
      <c r="H21" s="68">
        <v>4180.1937208291201</v>
      </c>
      <c r="I21" s="68">
        <v>1340.3316152208804</v>
      </c>
      <c r="J21" s="68">
        <v>148088.50037104954</v>
      </c>
      <c r="K21" s="68">
        <v>13.286530170128108</v>
      </c>
      <c r="L21" s="68">
        <v>4161.7098125694383</v>
      </c>
      <c r="M21" s="68">
        <v>2839.4536084363604</v>
      </c>
      <c r="N21" s="68">
        <v>1</v>
      </c>
      <c r="O21" s="68">
        <v>1</v>
      </c>
      <c r="P21" s="68">
        <v>146.12950222060877</v>
      </c>
      <c r="Q21" s="68">
        <v>242.22772761391118</v>
      </c>
      <c r="R21" s="68">
        <v>1441.4380989497186</v>
      </c>
      <c r="S21" s="68">
        <v>4781.5609504057957</v>
      </c>
      <c r="T21" s="68">
        <v>3426.7059515474207</v>
      </c>
      <c r="U21" s="68">
        <v>5655.5779327197879</v>
      </c>
    </row>
    <row r="22" spans="2:21" ht="14.4" x14ac:dyDescent="0.3">
      <c r="B22" s="64" t="str">
        <f t="shared" si="0"/>
        <v>WA_Motors_Electric_Other Motors</v>
      </c>
      <c r="C22" s="65" t="s">
        <v>24</v>
      </c>
      <c r="D22" s="65" t="s">
        <v>93</v>
      </c>
      <c r="E22" s="65" t="s">
        <v>118</v>
      </c>
      <c r="F22" s="65" t="s">
        <v>98</v>
      </c>
      <c r="G22" s="68">
        <v>1</v>
      </c>
      <c r="H22" s="68">
        <v>627.02905812436802</v>
      </c>
      <c r="I22" s="68">
        <v>142.10198629539283</v>
      </c>
      <c r="J22" s="68">
        <v>1</v>
      </c>
      <c r="K22" s="68">
        <v>5.5360542375533779</v>
      </c>
      <c r="L22" s="68">
        <v>1</v>
      </c>
      <c r="M22" s="68">
        <v>236.62113403636334</v>
      </c>
      <c r="N22" s="68">
        <v>5426.7442716098385</v>
      </c>
      <c r="O22" s="68">
        <v>1</v>
      </c>
      <c r="P22" s="68">
        <v>19.156257094273784</v>
      </c>
      <c r="Q22" s="68">
        <v>1</v>
      </c>
      <c r="R22" s="68">
        <v>216.2157148424578</v>
      </c>
      <c r="S22" s="68">
        <v>27.386761878368851</v>
      </c>
      <c r="T22" s="68">
        <v>1017.8206785434485</v>
      </c>
      <c r="U22" s="68">
        <v>848.33668990796821</v>
      </c>
    </row>
    <row r="23" spans="2:21" ht="14.4" x14ac:dyDescent="0.3">
      <c r="B23" s="64" t="str">
        <f t="shared" si="0"/>
        <v>WA_Process_Electric_Process Heating</v>
      </c>
      <c r="C23" s="65" t="s">
        <v>24</v>
      </c>
      <c r="D23" s="65" t="s">
        <v>99</v>
      </c>
      <c r="E23" s="65" t="s">
        <v>118</v>
      </c>
      <c r="F23" s="65" t="s">
        <v>3</v>
      </c>
      <c r="G23" s="68">
        <v>217.06795979635686</v>
      </c>
      <c r="H23" s="68">
        <v>103.40479204156247</v>
      </c>
      <c r="I23" s="68">
        <v>189.46931506052374</v>
      </c>
      <c r="J23" s="68">
        <v>1536.4567657462071</v>
      </c>
      <c r="K23" s="68">
        <v>6.643265085064054</v>
      </c>
      <c r="L23" s="68">
        <v>1560.6411797135393</v>
      </c>
      <c r="M23" s="68">
        <v>1</v>
      </c>
      <c r="N23" s="68">
        <v>1</v>
      </c>
      <c r="O23" s="68">
        <v>1</v>
      </c>
      <c r="P23" s="68">
        <v>37.499231821342519</v>
      </c>
      <c r="Q23" s="68">
        <v>72.668318284173353</v>
      </c>
      <c r="R23" s="68">
        <v>792.79095442234529</v>
      </c>
      <c r="S23" s="68">
        <v>1</v>
      </c>
      <c r="T23" s="68">
        <v>1170.9022846108198</v>
      </c>
      <c r="U23" s="68">
        <v>3110.5678629958843</v>
      </c>
    </row>
    <row r="24" spans="2:21" ht="14.4" x14ac:dyDescent="0.3">
      <c r="B24" s="64" t="str">
        <f t="shared" si="0"/>
        <v>WA_Process_Electric_Process Cooling</v>
      </c>
      <c r="C24" s="65" t="s">
        <v>24</v>
      </c>
      <c r="D24" s="65" t="s">
        <v>99</v>
      </c>
      <c r="E24" s="65" t="s">
        <v>118</v>
      </c>
      <c r="F24" s="65" t="s">
        <v>100</v>
      </c>
      <c r="G24" s="68">
        <v>1</v>
      </c>
      <c r="H24" s="68">
        <v>1</v>
      </c>
      <c r="I24" s="68">
        <v>3414.5176605157626</v>
      </c>
      <c r="J24" s="68">
        <v>1</v>
      </c>
      <c r="K24" s="68">
        <v>2.2144216950213518</v>
      </c>
      <c r="L24" s="68">
        <v>1</v>
      </c>
      <c r="M24" s="68">
        <v>1</v>
      </c>
      <c r="N24" s="68">
        <v>1</v>
      </c>
      <c r="O24" s="68">
        <v>1</v>
      </c>
      <c r="P24" s="68">
        <v>34.836052169457375</v>
      </c>
      <c r="Q24" s="68">
        <v>1</v>
      </c>
      <c r="R24" s="68">
        <v>216.21571484245777</v>
      </c>
      <c r="S24" s="68">
        <v>1</v>
      </c>
      <c r="T24" s="68">
        <v>1</v>
      </c>
      <c r="U24" s="68">
        <v>848.33668990796821</v>
      </c>
    </row>
    <row r="25" spans="2:21" ht="14.4" x14ac:dyDescent="0.3">
      <c r="B25" s="64" t="str">
        <f t="shared" si="0"/>
        <v>WA_Process_Electric_Process Refrigeration</v>
      </c>
      <c r="C25" s="65" t="s">
        <v>24</v>
      </c>
      <c r="D25" s="65" t="s">
        <v>99</v>
      </c>
      <c r="E25" s="65" t="s">
        <v>118</v>
      </c>
      <c r="F25" s="65" t="s">
        <v>101</v>
      </c>
      <c r="G25" s="68">
        <v>1320.3701819800299</v>
      </c>
      <c r="H25" s="68">
        <v>1</v>
      </c>
      <c r="I25" s="68">
        <v>1708.6154933999933</v>
      </c>
      <c r="J25" s="68">
        <v>1</v>
      </c>
      <c r="K25" s="68">
        <v>2.2144216950213518</v>
      </c>
      <c r="L25" s="68">
        <v>1</v>
      </c>
      <c r="M25" s="68">
        <v>1</v>
      </c>
      <c r="N25" s="68">
        <v>1</v>
      </c>
      <c r="O25" s="68">
        <v>1</v>
      </c>
      <c r="P25" s="68">
        <v>34.836052169457375</v>
      </c>
      <c r="Q25" s="68">
        <v>1</v>
      </c>
      <c r="R25" s="68">
        <v>216.21571484245777</v>
      </c>
      <c r="S25" s="68">
        <v>1</v>
      </c>
      <c r="T25" s="68">
        <v>1</v>
      </c>
      <c r="U25" s="68">
        <v>848.33668990796821</v>
      </c>
    </row>
    <row r="26" spans="2:21" ht="14.4" x14ac:dyDescent="0.3">
      <c r="B26" s="64" t="str">
        <f t="shared" si="0"/>
        <v>WA_Process_Electric_Process Electrochemical</v>
      </c>
      <c r="C26" s="65" t="s">
        <v>24</v>
      </c>
      <c r="D26" s="65" t="s">
        <v>99</v>
      </c>
      <c r="E26" s="65" t="s">
        <v>118</v>
      </c>
      <c r="F26" s="65" t="s">
        <v>102</v>
      </c>
      <c r="G26" s="68">
        <v>11.22651450118061</v>
      </c>
      <c r="H26" s="68">
        <v>103.40479204156247</v>
      </c>
      <c r="I26" s="68">
        <v>23.659186118085106</v>
      </c>
      <c r="J26" s="68">
        <v>2165.3720790856587</v>
      </c>
      <c r="K26" s="68">
        <v>1.4853011776517959</v>
      </c>
      <c r="L26" s="68">
        <v>109.29148611931183</v>
      </c>
      <c r="M26" s="68">
        <v>76.04641132047918</v>
      </c>
      <c r="N26" s="68">
        <v>1</v>
      </c>
      <c r="O26" s="68">
        <v>1</v>
      </c>
      <c r="P26" s="68">
        <v>147.237517867723</v>
      </c>
      <c r="Q26" s="68">
        <v>18.573937244007308</v>
      </c>
      <c r="R26" s="68">
        <v>71.592598567247592</v>
      </c>
      <c r="S26" s="68">
        <v>1</v>
      </c>
      <c r="T26" s="68">
        <v>234.21209595973093</v>
      </c>
      <c r="U26" s="68">
        <v>197.81441488696089</v>
      </c>
    </row>
    <row r="27" spans="2:21" ht="14.4" x14ac:dyDescent="0.3">
      <c r="B27" s="64" t="str">
        <f t="shared" si="0"/>
        <v>WA_Process_Electric_Process Other</v>
      </c>
      <c r="C27" s="65" t="s">
        <v>24</v>
      </c>
      <c r="D27" s="65" t="s">
        <v>99</v>
      </c>
      <c r="E27" s="65" t="s">
        <v>118</v>
      </c>
      <c r="F27" s="65" t="s">
        <v>6</v>
      </c>
      <c r="G27" s="68">
        <v>91.198920741943667</v>
      </c>
      <c r="H27" s="68">
        <v>568.72635622859354</v>
      </c>
      <c r="I27" s="68">
        <v>192.19609428867963</v>
      </c>
      <c r="J27" s="68">
        <v>8909.9307650299979</v>
      </c>
      <c r="K27" s="68">
        <v>0.72912051736955574</v>
      </c>
      <c r="L27" s="68">
        <v>133.00567650369084</v>
      </c>
      <c r="M27" s="68">
        <v>578.00463484882982</v>
      </c>
      <c r="N27" s="68">
        <v>1</v>
      </c>
      <c r="O27" s="68">
        <v>1</v>
      </c>
      <c r="P27" s="68">
        <v>13.331089788706409</v>
      </c>
      <c r="Q27" s="68">
        <v>60.119609042441638</v>
      </c>
      <c r="R27" s="68">
        <v>163.8135729928546</v>
      </c>
      <c r="S27" s="68">
        <v>1</v>
      </c>
      <c r="T27" s="68">
        <v>218.15265005957951</v>
      </c>
      <c r="U27" s="68">
        <v>532.8226981632655</v>
      </c>
    </row>
    <row r="28" spans="2:21" ht="14.4" x14ac:dyDescent="0.3">
      <c r="B28" s="64" t="str">
        <f t="shared" si="0"/>
        <v>WA_Miscellaneous_Electric_Miscellaneous</v>
      </c>
      <c r="C28" s="65" t="s">
        <v>24</v>
      </c>
      <c r="D28" s="65" t="s">
        <v>91</v>
      </c>
      <c r="E28" s="65" t="s">
        <v>118</v>
      </c>
      <c r="F28" s="65" t="s">
        <v>91</v>
      </c>
      <c r="G28" s="68">
        <v>435.32460936342716</v>
      </c>
      <c r="H28" s="68">
        <v>103.40479204156247</v>
      </c>
      <c r="I28" s="68">
        <v>306.54199915178725</v>
      </c>
      <c r="J28" s="68">
        <v>1</v>
      </c>
      <c r="K28" s="68">
        <v>1</v>
      </c>
      <c r="L28" s="68">
        <v>82.836416483985218</v>
      </c>
      <c r="M28" s="68">
        <v>55.812355939778548</v>
      </c>
      <c r="N28" s="68">
        <v>2170.6977086439333</v>
      </c>
      <c r="O28" s="68">
        <v>533.54133135843131</v>
      </c>
      <c r="P28" s="68">
        <v>1</v>
      </c>
      <c r="Q28" s="68">
        <v>10.12328717198516</v>
      </c>
      <c r="R28" s="68">
        <v>341.16906801978428</v>
      </c>
      <c r="S28" s="68">
        <v>1</v>
      </c>
      <c r="T28" s="68">
        <v>1</v>
      </c>
      <c r="U28" s="68">
        <v>1531.5940600376821</v>
      </c>
    </row>
    <row r="29" spans="2:21" ht="14.4" x14ac:dyDescent="0.3">
      <c r="B29" s="64" t="str">
        <f t="shared" si="0"/>
        <v>UT_Cooling_Electric_Air-Cooled Chiller</v>
      </c>
      <c r="C29" s="65" t="s">
        <v>29</v>
      </c>
      <c r="D29" s="65" t="s">
        <v>76</v>
      </c>
      <c r="E29" s="65" t="s">
        <v>118</v>
      </c>
      <c r="F29" s="65" t="s">
        <v>77</v>
      </c>
      <c r="G29" s="68">
        <v>411.09665784581608</v>
      </c>
      <c r="H29" s="68">
        <v>2018.5647006697232</v>
      </c>
      <c r="I29" s="68">
        <v>5857.1158570532689</v>
      </c>
      <c r="J29" s="68">
        <v>8507.8191937558477</v>
      </c>
      <c r="K29" s="68">
        <v>11312.796234000809</v>
      </c>
      <c r="L29" s="68">
        <v>3267.016431587233</v>
      </c>
      <c r="M29" s="68">
        <v>17451.229806709209</v>
      </c>
      <c r="N29" s="68">
        <v>1</v>
      </c>
      <c r="O29" s="68">
        <v>508.05128431035615</v>
      </c>
      <c r="P29" s="68">
        <v>6499.6148315740111</v>
      </c>
      <c r="Q29" s="68">
        <v>2685.8440379938002</v>
      </c>
      <c r="R29" s="68">
        <v>2096.0966207611823</v>
      </c>
      <c r="S29" s="68">
        <v>846.23812758743907</v>
      </c>
      <c r="T29" s="68">
        <v>5557.0701399937061</v>
      </c>
      <c r="U29" s="68">
        <v>6913.5659187045567</v>
      </c>
    </row>
    <row r="30" spans="2:21" ht="14.4" x14ac:dyDescent="0.3">
      <c r="B30" s="64" t="str">
        <f t="shared" si="0"/>
        <v>UT_Cooling_Electric_Water-Cooled Chiller</v>
      </c>
      <c r="C30" s="65" t="s">
        <v>29</v>
      </c>
      <c r="D30" s="65" t="s">
        <v>76</v>
      </c>
      <c r="E30" s="65" t="s">
        <v>118</v>
      </c>
      <c r="F30" s="65" t="s">
        <v>78</v>
      </c>
      <c r="G30" s="68">
        <v>1</v>
      </c>
      <c r="H30" s="68">
        <v>1</v>
      </c>
      <c r="I30" s="68">
        <v>5897.3726567496051</v>
      </c>
      <c r="J30" s="68">
        <v>8566.2946587277802</v>
      </c>
      <c r="K30" s="68">
        <v>1</v>
      </c>
      <c r="L30" s="68">
        <v>1</v>
      </c>
      <c r="M30" s="68">
        <v>17571.174619126978</v>
      </c>
      <c r="N30" s="68">
        <v>1</v>
      </c>
      <c r="O30" s="68">
        <v>1</v>
      </c>
      <c r="P30" s="68">
        <v>6544.2876191308615</v>
      </c>
      <c r="Q30" s="68">
        <v>2704.3042303635502</v>
      </c>
      <c r="R30" s="68">
        <v>2110.5033943107496</v>
      </c>
      <c r="S30" s="68">
        <v>1</v>
      </c>
      <c r="T30" s="68">
        <v>5595.2646823220466</v>
      </c>
      <c r="U30" s="68">
        <v>6961.0838516205586</v>
      </c>
    </row>
    <row r="31" spans="2:21" ht="14.4" x14ac:dyDescent="0.3">
      <c r="B31" s="64" t="str">
        <f t="shared" si="0"/>
        <v>UT_Cooling_Electric_RTU</v>
      </c>
      <c r="C31" s="65" t="s">
        <v>29</v>
      </c>
      <c r="D31" s="65" t="s">
        <v>76</v>
      </c>
      <c r="E31" s="65" t="s">
        <v>118</v>
      </c>
      <c r="F31" s="65" t="s">
        <v>79</v>
      </c>
      <c r="G31" s="68">
        <v>350.15598230431078</v>
      </c>
      <c r="H31" s="68">
        <v>1719.334108215756</v>
      </c>
      <c r="I31" s="68">
        <v>4988.8611771829192</v>
      </c>
      <c r="J31" s="68">
        <v>7246.6261405957739</v>
      </c>
      <c r="K31" s="68">
        <v>9635.7953836996294</v>
      </c>
      <c r="L31" s="68">
        <v>2782.7162444015821</v>
      </c>
      <c r="M31" s="68">
        <v>14864.271938883918</v>
      </c>
      <c r="N31" s="68">
        <v>1</v>
      </c>
      <c r="O31" s="68">
        <v>432.73812404814225</v>
      </c>
      <c r="P31" s="68">
        <v>5536.1165616750022</v>
      </c>
      <c r="Q31" s="68">
        <v>2287.6964321919186</v>
      </c>
      <c r="R31" s="68">
        <v>1785.3727517353198</v>
      </c>
      <c r="S31" s="68">
        <v>720.79239072742587</v>
      </c>
      <c r="T31" s="68">
        <v>4733.2940233565387</v>
      </c>
      <c r="U31" s="68">
        <v>5888.7038347014286</v>
      </c>
    </row>
    <row r="32" spans="2:21" ht="14.4" x14ac:dyDescent="0.3">
      <c r="B32" s="64" t="str">
        <f t="shared" si="0"/>
        <v>UT_Cooling_Electric_Air-Source Heat Pump</v>
      </c>
      <c r="C32" s="65" t="s">
        <v>29</v>
      </c>
      <c r="D32" s="65" t="s">
        <v>76</v>
      </c>
      <c r="E32" s="65" t="s">
        <v>118</v>
      </c>
      <c r="F32" s="65" t="s">
        <v>80</v>
      </c>
      <c r="G32" s="68">
        <v>349.59785362161807</v>
      </c>
      <c r="H32" s="68">
        <v>1716.5935876208712</v>
      </c>
      <c r="I32" s="68">
        <v>5648.5552161499872</v>
      </c>
      <c r="J32" s="68">
        <v>8204.872100503082</v>
      </c>
      <c r="K32" s="68">
        <v>9620.4364749390006</v>
      </c>
      <c r="L32" s="68">
        <v>2778.2807532768138</v>
      </c>
      <c r="M32" s="68">
        <v>16829.825046778631</v>
      </c>
      <c r="N32" s="68">
        <v>1</v>
      </c>
      <c r="O32" s="68">
        <v>432.04836413732642</v>
      </c>
      <c r="P32" s="68">
        <v>6268.1760367847364</v>
      </c>
      <c r="Q32" s="68">
        <v>2590.2062927961042</v>
      </c>
      <c r="R32" s="68">
        <v>2021.4586478594315</v>
      </c>
      <c r="S32" s="68">
        <v>719.64348872985272</v>
      </c>
      <c r="T32" s="68">
        <v>5359.1935505207657</v>
      </c>
      <c r="U32" s="68">
        <v>6667.387121132072</v>
      </c>
    </row>
    <row r="33" spans="2:21" ht="14.4" x14ac:dyDescent="0.3">
      <c r="B33" s="64" t="str">
        <f t="shared" si="0"/>
        <v>UT_Cooling_Electric_Geothermal Heat Pump</v>
      </c>
      <c r="C33" s="65" t="s">
        <v>29</v>
      </c>
      <c r="D33" s="65" t="s">
        <v>76</v>
      </c>
      <c r="E33" s="65" t="s">
        <v>118</v>
      </c>
      <c r="F33" s="65" t="s">
        <v>81</v>
      </c>
      <c r="G33" s="68">
        <v>1</v>
      </c>
      <c r="H33" s="68">
        <v>1</v>
      </c>
      <c r="I33" s="68">
        <v>1</v>
      </c>
      <c r="J33" s="68">
        <v>1</v>
      </c>
      <c r="K33" s="68">
        <v>1</v>
      </c>
      <c r="L33" s="68">
        <v>1</v>
      </c>
      <c r="M33" s="68">
        <v>1</v>
      </c>
      <c r="N33" s="68">
        <v>1</v>
      </c>
      <c r="O33" s="68">
        <v>1</v>
      </c>
      <c r="P33" s="68">
        <v>1</v>
      </c>
      <c r="Q33" s="68">
        <v>1</v>
      </c>
      <c r="R33" s="68">
        <v>1</v>
      </c>
      <c r="S33" s="68">
        <v>1</v>
      </c>
      <c r="T33" s="68">
        <v>1</v>
      </c>
      <c r="U33" s="68">
        <v>1</v>
      </c>
    </row>
    <row r="34" spans="2:21" ht="14.4" x14ac:dyDescent="0.3">
      <c r="B34" s="64" t="str">
        <f t="shared" si="0"/>
        <v>UT_Space Heating_Electric_Electric Furnace</v>
      </c>
      <c r="C34" s="65" t="s">
        <v>29</v>
      </c>
      <c r="D34" s="65" t="s">
        <v>119</v>
      </c>
      <c r="E34" s="65" t="s">
        <v>118</v>
      </c>
      <c r="F34" s="65" t="s">
        <v>82</v>
      </c>
      <c r="G34" s="68">
        <v>560.75760805883306</v>
      </c>
      <c r="H34" s="68">
        <v>2753.4291307327594</v>
      </c>
      <c r="I34" s="68">
        <v>9060.3253972628063</v>
      </c>
      <c r="J34" s="68">
        <v>13160.677063213678</v>
      </c>
      <c r="K34" s="68">
        <v>15431.253053423068</v>
      </c>
      <c r="L34" s="68">
        <v>4456.3833947608091</v>
      </c>
      <c r="M34" s="68">
        <v>26995.166988338282</v>
      </c>
      <c r="N34" s="68">
        <v>1</v>
      </c>
      <c r="O34" s="68">
        <v>693.00885211269292</v>
      </c>
      <c r="P34" s="68">
        <v>10054.201891878411</v>
      </c>
      <c r="Q34" s="68">
        <v>4154.7105340622256</v>
      </c>
      <c r="R34" s="68">
        <v>3242.434999015687</v>
      </c>
      <c r="S34" s="68">
        <v>1154.313612668908</v>
      </c>
      <c r="T34" s="68">
        <v>8596.1870914888132</v>
      </c>
      <c r="U34" s="68">
        <v>10694.539498217026</v>
      </c>
    </row>
    <row r="35" spans="2:21" ht="14.4" x14ac:dyDescent="0.3">
      <c r="B35" s="64" t="str">
        <f t="shared" si="0"/>
        <v>UT_Space Heating_Electric_Electric Room Heat</v>
      </c>
      <c r="C35" s="65" t="s">
        <v>29</v>
      </c>
      <c r="D35" s="65" t="s">
        <v>119</v>
      </c>
      <c r="E35" s="65" t="s">
        <v>118</v>
      </c>
      <c r="F35" s="65" t="s">
        <v>83</v>
      </c>
      <c r="G35" s="68">
        <v>534.05486481793605</v>
      </c>
      <c r="H35" s="68">
        <v>2622.3134578407235</v>
      </c>
      <c r="I35" s="68">
        <v>8628.8813307264809</v>
      </c>
      <c r="J35" s="68">
        <v>12533.978155441595</v>
      </c>
      <c r="K35" s="68">
        <v>14696.431479450541</v>
      </c>
      <c r="L35" s="68">
        <v>4244.1746616769606</v>
      </c>
      <c r="M35" s="68">
        <v>25709.68284603646</v>
      </c>
      <c r="N35" s="68">
        <v>1</v>
      </c>
      <c r="O35" s="68">
        <v>660.008430583517</v>
      </c>
      <c r="P35" s="68">
        <v>9575.4303732175322</v>
      </c>
      <c r="Q35" s="68">
        <v>3956.8671752973569</v>
      </c>
      <c r="R35" s="68">
        <v>3088.0333323958926</v>
      </c>
      <c r="S35" s="68">
        <v>1099.346297779912</v>
      </c>
      <c r="T35" s="68">
        <v>8186.8448490369638</v>
      </c>
      <c r="U35" s="68">
        <v>10185.275712587643</v>
      </c>
    </row>
    <row r="36" spans="2:21" ht="14.4" x14ac:dyDescent="0.3">
      <c r="B36" s="64" t="str">
        <f t="shared" si="0"/>
        <v>UT_Space Heating_Electric_Air-Source Heat Pump</v>
      </c>
      <c r="C36" s="65" t="s">
        <v>29</v>
      </c>
      <c r="D36" s="65" t="s">
        <v>119</v>
      </c>
      <c r="E36" s="65" t="s">
        <v>118</v>
      </c>
      <c r="F36" s="65" t="s">
        <v>80</v>
      </c>
      <c r="G36" s="68">
        <v>455.32214800949998</v>
      </c>
      <c r="H36" s="68">
        <v>2235.720475620612</v>
      </c>
      <c r="I36" s="68">
        <v>7356.773697333243</v>
      </c>
      <c r="J36" s="68">
        <v>10686.163974529814</v>
      </c>
      <c r="K36" s="68">
        <v>12529.818919595611</v>
      </c>
      <c r="L36" s="68">
        <v>3618.4797682557223</v>
      </c>
      <c r="M36" s="68">
        <v>21919.448336251098</v>
      </c>
      <c r="N36" s="68">
        <v>1</v>
      </c>
      <c r="O36" s="68">
        <v>562.70708519828679</v>
      </c>
      <c r="P36" s="68">
        <v>8163.7783172991867</v>
      </c>
      <c r="Q36" s="68">
        <v>3373.5284150231892</v>
      </c>
      <c r="R36" s="68">
        <v>2632.7818781517258</v>
      </c>
      <c r="S36" s="68">
        <v>937.27583191679184</v>
      </c>
      <c r="T36" s="68">
        <v>6979.9041777380116</v>
      </c>
      <c r="U36" s="68">
        <v>8683.7175747952169</v>
      </c>
    </row>
    <row r="37" spans="2:21" ht="14.4" x14ac:dyDescent="0.3">
      <c r="B37" s="64" t="str">
        <f t="shared" si="0"/>
        <v>UT_Space Heating_Electric_Geothermal Heat Pump</v>
      </c>
      <c r="C37" s="65" t="s">
        <v>29</v>
      </c>
      <c r="D37" s="65" t="s">
        <v>119</v>
      </c>
      <c r="E37" s="65" t="s">
        <v>118</v>
      </c>
      <c r="F37" s="65" t="s">
        <v>81</v>
      </c>
      <c r="G37" s="68">
        <v>1</v>
      </c>
      <c r="H37" s="68">
        <v>1</v>
      </c>
      <c r="I37" s="68">
        <v>1</v>
      </c>
      <c r="J37" s="68">
        <v>1</v>
      </c>
      <c r="K37" s="68">
        <v>1</v>
      </c>
      <c r="L37" s="68">
        <v>1</v>
      </c>
      <c r="M37" s="68">
        <v>1</v>
      </c>
      <c r="N37" s="68">
        <v>1</v>
      </c>
      <c r="O37" s="68">
        <v>1</v>
      </c>
      <c r="P37" s="68">
        <v>1</v>
      </c>
      <c r="Q37" s="68">
        <v>1</v>
      </c>
      <c r="R37" s="68">
        <v>1</v>
      </c>
      <c r="S37" s="68">
        <v>1</v>
      </c>
      <c r="T37" s="68">
        <v>1</v>
      </c>
      <c r="U37" s="68">
        <v>1</v>
      </c>
    </row>
    <row r="38" spans="2:21" ht="14.4" x14ac:dyDescent="0.3">
      <c r="B38" s="64" t="str">
        <f t="shared" si="0"/>
        <v>UT_Ventilation_Electric_Ventilation</v>
      </c>
      <c r="C38" s="65" t="s">
        <v>29</v>
      </c>
      <c r="D38" s="65" t="s">
        <v>84</v>
      </c>
      <c r="E38" s="65" t="s">
        <v>118</v>
      </c>
      <c r="F38" s="65" t="s">
        <v>84</v>
      </c>
      <c r="G38" s="68">
        <v>153.74471754608069</v>
      </c>
      <c r="H38" s="68">
        <v>754.91652347451463</v>
      </c>
      <c r="I38" s="68">
        <v>2484.0985642616633</v>
      </c>
      <c r="J38" s="68">
        <v>3608.3051727167694</v>
      </c>
      <c r="K38" s="68">
        <v>4230.8362971541037</v>
      </c>
      <c r="L38" s="68">
        <v>1221.8209730159585</v>
      </c>
      <c r="M38" s="68">
        <v>7401.3517856647759</v>
      </c>
      <c r="N38" s="68">
        <v>1</v>
      </c>
      <c r="O38" s="68">
        <v>190.00446662476858</v>
      </c>
      <c r="P38" s="68">
        <v>2756.5928804231903</v>
      </c>
      <c r="Q38" s="68">
        <v>1139.1103542158373</v>
      </c>
      <c r="R38" s="68">
        <v>888.98883567691428</v>
      </c>
      <c r="S38" s="68">
        <v>316.48187699801599</v>
      </c>
      <c r="T38" s="68">
        <v>2356.8442716795957</v>
      </c>
      <c r="U38" s="68">
        <v>2932.1563021330835</v>
      </c>
    </row>
    <row r="39" spans="2:21" ht="14.4" x14ac:dyDescent="0.3">
      <c r="B39" s="64" t="str">
        <f t="shared" si="0"/>
        <v>UT_Interior Lighting_Electric_General Service Lighting</v>
      </c>
      <c r="C39" s="65" t="s">
        <v>29</v>
      </c>
      <c r="D39" s="65" t="s">
        <v>85</v>
      </c>
      <c r="E39" s="65" t="s">
        <v>118</v>
      </c>
      <c r="F39" s="65" t="s">
        <v>86</v>
      </c>
      <c r="G39" s="68">
        <v>15.162874905259381</v>
      </c>
      <c r="H39" s="68">
        <v>108.70278154622648</v>
      </c>
      <c r="I39" s="68">
        <v>244.99102397417121</v>
      </c>
      <c r="J39" s="68">
        <v>352.50858520728769</v>
      </c>
      <c r="K39" s="68">
        <v>315.27491661777543</v>
      </c>
      <c r="L39" s="68">
        <v>104.55720850279961</v>
      </c>
      <c r="M39" s="68">
        <v>555.0774531411771</v>
      </c>
      <c r="N39" s="68">
        <v>33.35443340401401</v>
      </c>
      <c r="O39" s="68">
        <v>12.159704424159578</v>
      </c>
      <c r="P39" s="68">
        <v>198.55544451670431</v>
      </c>
      <c r="Q39" s="68">
        <v>48.511685921510711</v>
      </c>
      <c r="R39" s="68">
        <v>68.054503147900334</v>
      </c>
      <c r="S39" s="68">
        <v>28.403376893828057</v>
      </c>
      <c r="T39" s="68">
        <v>166.2742693024735</v>
      </c>
      <c r="U39" s="68">
        <v>189.21057309996098</v>
      </c>
    </row>
    <row r="40" spans="2:21" ht="14.4" x14ac:dyDescent="0.3">
      <c r="B40" s="64" t="str">
        <f t="shared" si="0"/>
        <v>UT_Interior Lighting_Electric_High-Bay Lighting</v>
      </c>
      <c r="C40" s="65" t="s">
        <v>29</v>
      </c>
      <c r="D40" s="65" t="s">
        <v>85</v>
      </c>
      <c r="E40" s="65" t="s">
        <v>118</v>
      </c>
      <c r="F40" s="65" t="s">
        <v>87</v>
      </c>
      <c r="G40" s="68">
        <v>92.051738897965336</v>
      </c>
      <c r="H40" s="68">
        <v>659.91971356995339</v>
      </c>
      <c r="I40" s="68">
        <v>1487.3069857875869</v>
      </c>
      <c r="J40" s="68">
        <v>2140.0313890037551</v>
      </c>
      <c r="K40" s="68">
        <v>1913.9908814726718</v>
      </c>
      <c r="L40" s="68">
        <v>634.75250683901811</v>
      </c>
      <c r="M40" s="68">
        <v>3369.7992698585258</v>
      </c>
      <c r="N40" s="68">
        <v>202.49020149410435</v>
      </c>
      <c r="O40" s="68">
        <v>73.819901814327068</v>
      </c>
      <c r="P40" s="68">
        <v>1205.4029364234507</v>
      </c>
      <c r="Q40" s="68">
        <v>294.50780764524256</v>
      </c>
      <c r="R40" s="68">
        <v>413.14957709163525</v>
      </c>
      <c r="S40" s="68">
        <v>172.43301484629879</v>
      </c>
      <c r="T40" s="68">
        <v>1009.4283385515695</v>
      </c>
      <c r="U40" s="68">
        <v>1148.6715006591983</v>
      </c>
    </row>
    <row r="41" spans="2:21" ht="14.4" x14ac:dyDescent="0.3">
      <c r="B41" s="64" t="str">
        <f t="shared" si="0"/>
        <v>UT_Interior Lighting_Electric_Linear Lighting</v>
      </c>
      <c r="C41" s="65" t="s">
        <v>29</v>
      </c>
      <c r="D41" s="65" t="s">
        <v>85</v>
      </c>
      <c r="E41" s="65" t="s">
        <v>118</v>
      </c>
      <c r="F41" s="65" t="s">
        <v>88</v>
      </c>
      <c r="G41" s="68">
        <v>49.719611025077945</v>
      </c>
      <c r="H41" s="68">
        <v>356.44032214153179</v>
      </c>
      <c r="I41" s="68">
        <v>803.33436058397456</v>
      </c>
      <c r="J41" s="68">
        <v>1155.8883027800773</v>
      </c>
      <c r="K41" s="68">
        <v>1033.7977671214937</v>
      </c>
      <c r="L41" s="68">
        <v>342.8468393433759</v>
      </c>
      <c r="M41" s="68">
        <v>1820.1188911343954</v>
      </c>
      <c r="N41" s="68">
        <v>109.37038425570749</v>
      </c>
      <c r="O41" s="68">
        <v>39.87210723076209</v>
      </c>
      <c r="P41" s="68">
        <v>651.07042892359129</v>
      </c>
      <c r="Q41" s="68">
        <v>159.07155926951853</v>
      </c>
      <c r="R41" s="68">
        <v>223.15315836608926</v>
      </c>
      <c r="S41" s="68">
        <v>93.13569226044207</v>
      </c>
      <c r="T41" s="68">
        <v>545.21929679249183</v>
      </c>
      <c r="U41" s="68">
        <v>620.42826015131652</v>
      </c>
    </row>
    <row r="42" spans="2:21" ht="14.4" x14ac:dyDescent="0.3">
      <c r="B42" s="64" t="str">
        <f t="shared" si="0"/>
        <v>UT_Exterior Lighting_Electric_General Service Lighting</v>
      </c>
      <c r="C42" s="65" t="s">
        <v>29</v>
      </c>
      <c r="D42" s="65" t="s">
        <v>89</v>
      </c>
      <c r="E42" s="65" t="s">
        <v>118</v>
      </c>
      <c r="F42" s="65" t="s">
        <v>86</v>
      </c>
      <c r="G42" s="68">
        <v>13.489743648704826</v>
      </c>
      <c r="H42" s="68">
        <v>96.708089074264677</v>
      </c>
      <c r="I42" s="68">
        <v>217.95775077580731</v>
      </c>
      <c r="J42" s="68">
        <v>313.61140140808857</v>
      </c>
      <c r="K42" s="68">
        <v>280.48624226039061</v>
      </c>
      <c r="L42" s="68">
        <v>93.019954866060374</v>
      </c>
      <c r="M42" s="68">
        <v>493.8280236984092</v>
      </c>
      <c r="N42" s="68">
        <v>29.673974030602817</v>
      </c>
      <c r="O42" s="68">
        <v>10.817954810735717</v>
      </c>
      <c r="P42" s="68">
        <v>176.64605579881996</v>
      </c>
      <c r="Q42" s="68">
        <v>43.15871568792501</v>
      </c>
      <c r="R42" s="68">
        <v>60.54510159460073</v>
      </c>
      <c r="S42" s="68">
        <v>25.269236569536417</v>
      </c>
      <c r="T42" s="68">
        <v>147.92691242793762</v>
      </c>
      <c r="U42" s="68">
        <v>168.33233424999599</v>
      </c>
    </row>
    <row r="43" spans="2:21" ht="14.4" x14ac:dyDescent="0.3">
      <c r="B43" s="64" t="str">
        <f t="shared" si="0"/>
        <v>UT_Exterior Lighting_Electric_Area Lighting</v>
      </c>
      <c r="C43" s="65" t="s">
        <v>29</v>
      </c>
      <c r="D43" s="65" t="s">
        <v>89</v>
      </c>
      <c r="E43" s="65" t="s">
        <v>118</v>
      </c>
      <c r="F43" s="65" t="s">
        <v>90</v>
      </c>
      <c r="G43" s="68">
        <v>31.546073089540826</v>
      </c>
      <c r="H43" s="68">
        <v>226.15407125097499</v>
      </c>
      <c r="I43" s="68">
        <v>509.69916964031347</v>
      </c>
      <c r="J43" s="68">
        <v>733.38741255344416</v>
      </c>
      <c r="K43" s="68">
        <v>655.92347263073987</v>
      </c>
      <c r="L43" s="68">
        <v>217.52928531538612</v>
      </c>
      <c r="M43" s="68">
        <v>1154.8280927302292</v>
      </c>
      <c r="N43" s="68">
        <v>69.39326483912906</v>
      </c>
      <c r="O43" s="68">
        <v>25.29803397498841</v>
      </c>
      <c r="P43" s="68">
        <v>413.09082902725925</v>
      </c>
      <c r="Q43" s="68">
        <v>100.92764065777585</v>
      </c>
      <c r="R43" s="68">
        <v>141.58610051128201</v>
      </c>
      <c r="S43" s="68">
        <v>59.092685858120745</v>
      </c>
      <c r="T43" s="68">
        <v>345.93045745608862</v>
      </c>
      <c r="U43" s="68">
        <v>393.64900163193505</v>
      </c>
    </row>
    <row r="44" spans="2:21" ht="14.4" x14ac:dyDescent="0.3">
      <c r="B44" s="64" t="str">
        <f t="shared" si="0"/>
        <v>UT_Exterior Lighting_Electric_Linear Lighting</v>
      </c>
      <c r="C44" s="65" t="s">
        <v>29</v>
      </c>
      <c r="D44" s="65" t="s">
        <v>89</v>
      </c>
      <c r="E44" s="65" t="s">
        <v>118</v>
      </c>
      <c r="F44" s="65" t="s">
        <v>88</v>
      </c>
      <c r="G44" s="68">
        <v>33.105955104229523</v>
      </c>
      <c r="H44" s="68">
        <v>237.33687892696381</v>
      </c>
      <c r="I44" s="68">
        <v>534.90264157062154</v>
      </c>
      <c r="J44" s="68">
        <v>769.65176252163383</v>
      </c>
      <c r="K44" s="68">
        <v>688.35740585167309</v>
      </c>
      <c r="L44" s="68">
        <v>228.28561682037017</v>
      </c>
      <c r="M44" s="68">
        <v>1211.9317318042283</v>
      </c>
      <c r="N44" s="68">
        <v>72.82460494462623</v>
      </c>
      <c r="O44" s="68">
        <v>26.548964577113072</v>
      </c>
      <c r="P44" s="68">
        <v>433.51723686583449</v>
      </c>
      <c r="Q44" s="68">
        <v>105.91828437435387</v>
      </c>
      <c r="R44" s="68">
        <v>148.5872131724544</v>
      </c>
      <c r="S44" s="68">
        <v>62.014685614099676</v>
      </c>
      <c r="T44" s="68">
        <v>363.03593671454172</v>
      </c>
      <c r="U44" s="68">
        <v>413.11405504770875</v>
      </c>
    </row>
    <row r="45" spans="2:21" ht="14.4" x14ac:dyDescent="0.3">
      <c r="B45" s="64" t="str">
        <f t="shared" si="0"/>
        <v>UT_Motors_Electric_Pumps</v>
      </c>
      <c r="C45" s="65" t="s">
        <v>29</v>
      </c>
      <c r="D45" s="65" t="s">
        <v>93</v>
      </c>
      <c r="E45" s="65" t="s">
        <v>118</v>
      </c>
      <c r="F45" s="65" t="s">
        <v>94</v>
      </c>
      <c r="G45" s="68">
        <v>35.391600191712826</v>
      </c>
      <c r="H45" s="68">
        <v>7569.734107254937</v>
      </c>
      <c r="I45" s="68">
        <v>4419.0720009903407</v>
      </c>
      <c r="J45" s="68">
        <v>41463.006895428327</v>
      </c>
      <c r="K45" s="68">
        <v>82727.332611219856</v>
      </c>
      <c r="L45" s="68">
        <v>1</v>
      </c>
      <c r="M45" s="68">
        <v>4610.5141800943447</v>
      </c>
      <c r="N45" s="68">
        <v>4550.5403941200193</v>
      </c>
      <c r="O45" s="68">
        <v>3346.1708362695244</v>
      </c>
      <c r="P45" s="68">
        <v>11697.950452036088</v>
      </c>
      <c r="Q45" s="68">
        <v>296.13397321579197</v>
      </c>
      <c r="R45" s="68">
        <v>681.62684662950551</v>
      </c>
      <c r="S45" s="68">
        <v>536.21698436607221</v>
      </c>
      <c r="T45" s="68">
        <v>2039.6986009076184</v>
      </c>
      <c r="U45" s="68">
        <v>1472.2128691916093</v>
      </c>
    </row>
    <row r="46" spans="2:21" ht="14.4" x14ac:dyDescent="0.3">
      <c r="B46" s="64" t="str">
        <f t="shared" si="0"/>
        <v>UT_Motors_Electric_Fans &amp; Blowers</v>
      </c>
      <c r="C46" s="65" t="s">
        <v>29</v>
      </c>
      <c r="D46" s="65" t="s">
        <v>93</v>
      </c>
      <c r="E46" s="65" t="s">
        <v>118</v>
      </c>
      <c r="F46" s="65" t="s">
        <v>95</v>
      </c>
      <c r="G46" s="68">
        <v>2.2751742980386815</v>
      </c>
      <c r="H46" s="68">
        <v>5298.8138750784556</v>
      </c>
      <c r="I46" s="68">
        <v>2049.7786890345728</v>
      </c>
      <c r="J46" s="68">
        <v>11569.93846462621</v>
      </c>
      <c r="K46" s="68">
        <v>15391.131648599043</v>
      </c>
      <c r="L46" s="68">
        <v>1</v>
      </c>
      <c r="M46" s="68">
        <v>3457.8856350707588</v>
      </c>
      <c r="N46" s="68">
        <v>3102.6411778091042</v>
      </c>
      <c r="O46" s="68">
        <v>1</v>
      </c>
      <c r="P46" s="68">
        <v>5345.4210674866881</v>
      </c>
      <c r="Q46" s="68">
        <v>222.10047991184399</v>
      </c>
      <c r="R46" s="68">
        <v>477.13879264065383</v>
      </c>
      <c r="S46" s="68">
        <v>522.29933504023666</v>
      </c>
      <c r="T46" s="68">
        <v>1080.0012699175729</v>
      </c>
      <c r="U46" s="68">
        <v>1030.5490084341263</v>
      </c>
    </row>
    <row r="47" spans="2:21" ht="14.4" x14ac:dyDescent="0.3">
      <c r="B47" s="64" t="str">
        <f t="shared" si="0"/>
        <v>UT_Motors_Electric_Compressed Air</v>
      </c>
      <c r="C47" s="65" t="s">
        <v>29</v>
      </c>
      <c r="D47" s="65" t="s">
        <v>93</v>
      </c>
      <c r="E47" s="65" t="s">
        <v>118</v>
      </c>
      <c r="F47" s="65" t="s">
        <v>96</v>
      </c>
      <c r="G47" s="68">
        <v>417.62088226221141</v>
      </c>
      <c r="H47" s="68">
        <v>5298.8138750784556</v>
      </c>
      <c r="I47" s="68">
        <v>5998.6008756275205</v>
      </c>
      <c r="J47" s="68">
        <v>6696.4270903684583</v>
      </c>
      <c r="K47" s="68">
        <v>25010.588928973444</v>
      </c>
      <c r="L47" s="68">
        <v>1</v>
      </c>
      <c r="M47" s="68">
        <v>3457.8856350707588</v>
      </c>
      <c r="N47" s="68">
        <v>1</v>
      </c>
      <c r="O47" s="68">
        <v>565.55000049625767</v>
      </c>
      <c r="P47" s="68">
        <v>12395.179286925651</v>
      </c>
      <c r="Q47" s="68">
        <v>222.10047991184399</v>
      </c>
      <c r="R47" s="68">
        <v>477.13879264065383</v>
      </c>
      <c r="S47" s="68">
        <v>349.17064824011408</v>
      </c>
      <c r="T47" s="68">
        <v>1378.0269368062197</v>
      </c>
      <c r="U47" s="68">
        <v>1030.5490084341263</v>
      </c>
    </row>
    <row r="48" spans="2:21" ht="14.4" x14ac:dyDescent="0.3">
      <c r="B48" s="64" t="str">
        <f t="shared" si="0"/>
        <v>UT_Motors_Electric_Material Handling</v>
      </c>
      <c r="C48" s="65" t="s">
        <v>29</v>
      </c>
      <c r="D48" s="65" t="s">
        <v>93</v>
      </c>
      <c r="E48" s="65" t="s">
        <v>118</v>
      </c>
      <c r="F48" s="65" t="s">
        <v>97</v>
      </c>
      <c r="G48" s="68">
        <v>926.50153359019669</v>
      </c>
      <c r="H48" s="68">
        <v>15139.468214509874</v>
      </c>
      <c r="I48" s="68">
        <v>8913.5115977187816</v>
      </c>
      <c r="J48" s="68">
        <v>46554.048746785207</v>
      </c>
      <c r="K48" s="68">
        <v>23086.697472898566</v>
      </c>
      <c r="L48" s="68">
        <v>17423.602897789562</v>
      </c>
      <c r="M48" s="68">
        <v>13831.542540283037</v>
      </c>
      <c r="N48" s="68">
        <v>1</v>
      </c>
      <c r="O48" s="68">
        <v>1</v>
      </c>
      <c r="P48" s="68">
        <v>11233.131228776374</v>
      </c>
      <c r="Q48" s="68">
        <v>1110.5023995592198</v>
      </c>
      <c r="R48" s="68">
        <v>1363.253693259011</v>
      </c>
      <c r="S48" s="68">
        <v>4145.0826987641522</v>
      </c>
      <c r="T48" s="68">
        <v>5447.1709620083166</v>
      </c>
      <c r="U48" s="68">
        <v>2944.4257383832187</v>
      </c>
    </row>
    <row r="49" spans="2:21" ht="14.4" x14ac:dyDescent="0.3">
      <c r="B49" s="64" t="str">
        <f t="shared" si="0"/>
        <v>UT_Motors_Electric_Other Motors</v>
      </c>
      <c r="C49" s="65" t="s">
        <v>29</v>
      </c>
      <c r="D49" s="65" t="s">
        <v>93</v>
      </c>
      <c r="E49" s="65" t="s">
        <v>118</v>
      </c>
      <c r="F49" s="65" t="s">
        <v>98</v>
      </c>
      <c r="G49" s="68">
        <v>1</v>
      </c>
      <c r="H49" s="68">
        <v>2270.920232176481</v>
      </c>
      <c r="I49" s="68">
        <v>945.01068878698698</v>
      </c>
      <c r="J49" s="68">
        <v>1</v>
      </c>
      <c r="K49" s="68">
        <v>9619.4572803744013</v>
      </c>
      <c r="L49" s="68">
        <v>1</v>
      </c>
      <c r="M49" s="68">
        <v>1152.6285450235862</v>
      </c>
      <c r="N49" s="68">
        <v>1551.3205889045521</v>
      </c>
      <c r="O49" s="68">
        <v>1</v>
      </c>
      <c r="P49" s="68">
        <v>1472.5619845559709</v>
      </c>
      <c r="Q49" s="68">
        <v>1</v>
      </c>
      <c r="R49" s="68">
        <v>204.48805398885165</v>
      </c>
      <c r="S49" s="68">
        <v>23.741283236715038</v>
      </c>
      <c r="T49" s="68">
        <v>1617.9512695537308</v>
      </c>
      <c r="U49" s="68">
        <v>441.66386075748284</v>
      </c>
    </row>
    <row r="50" spans="2:21" ht="14.4" x14ac:dyDescent="0.3">
      <c r="B50" s="64" t="str">
        <f t="shared" si="0"/>
        <v>UT_Process_Electric_Process Heating</v>
      </c>
      <c r="C50" s="65" t="s">
        <v>29</v>
      </c>
      <c r="D50" s="65" t="s">
        <v>99</v>
      </c>
      <c r="E50" s="65" t="s">
        <v>118</v>
      </c>
      <c r="F50" s="65" t="s">
        <v>3</v>
      </c>
      <c r="G50" s="68">
        <v>136.76014177997288</v>
      </c>
      <c r="H50" s="68">
        <v>374.50263477998112</v>
      </c>
      <c r="I50" s="68">
        <v>2209.6737843498845</v>
      </c>
      <c r="J50" s="68">
        <v>5543.2326072291189</v>
      </c>
      <c r="K50" s="68">
        <v>6531.3495121761252</v>
      </c>
      <c r="L50" s="68">
        <v>8278.4716320804237</v>
      </c>
      <c r="M50" s="68">
        <v>7531.019036349594</v>
      </c>
      <c r="N50" s="68">
        <v>1</v>
      </c>
      <c r="O50" s="68">
        <v>1</v>
      </c>
      <c r="P50" s="68">
        <v>2726.5521663785989</v>
      </c>
      <c r="Q50" s="68">
        <v>967.05077022978378</v>
      </c>
      <c r="R50" s="68">
        <v>739.00494851297094</v>
      </c>
      <c r="S50" s="68">
        <v>470.76418113197224</v>
      </c>
      <c r="T50" s="68">
        <v>3954.0070600816248</v>
      </c>
      <c r="U50" s="68">
        <v>2439.3333204122036</v>
      </c>
    </row>
    <row r="51" spans="2:21" ht="14.4" x14ac:dyDescent="0.3">
      <c r="B51" s="64" t="str">
        <f t="shared" si="0"/>
        <v>UT_Process_Electric_Process Cooling</v>
      </c>
      <c r="C51" s="65" t="s">
        <v>29</v>
      </c>
      <c r="D51" s="65" t="s">
        <v>99</v>
      </c>
      <c r="E51" s="65" t="s">
        <v>118</v>
      </c>
      <c r="F51" s="65" t="s">
        <v>100</v>
      </c>
      <c r="G51" s="68">
        <v>1</v>
      </c>
      <c r="H51" s="68">
        <v>1</v>
      </c>
      <c r="I51" s="68">
        <v>8958.22294431503</v>
      </c>
      <c r="J51" s="68">
        <v>1297.7829878751663</v>
      </c>
      <c r="K51" s="68">
        <v>4094.555134650318</v>
      </c>
      <c r="L51" s="68">
        <v>688.877243940938</v>
      </c>
      <c r="M51" s="68">
        <v>1865.7525518890291</v>
      </c>
      <c r="N51" s="68">
        <v>1</v>
      </c>
      <c r="O51" s="68">
        <v>1</v>
      </c>
      <c r="P51" s="68">
        <v>3642.2870459346159</v>
      </c>
      <c r="Q51" s="68">
        <v>512.36457717185863</v>
      </c>
      <c r="R51" s="68">
        <v>152.06261719074237</v>
      </c>
      <c r="S51" s="68">
        <v>27.959474233018355</v>
      </c>
      <c r="T51" s="68">
        <v>458.96875302680075</v>
      </c>
      <c r="U51" s="68">
        <v>751.84931108595322</v>
      </c>
    </row>
    <row r="52" spans="2:21" ht="14.4" x14ac:dyDescent="0.3">
      <c r="B52" s="64" t="str">
        <f t="shared" si="0"/>
        <v>UT_Process_Electric_Process Refrigeration</v>
      </c>
      <c r="C52" s="65" t="s">
        <v>29</v>
      </c>
      <c r="D52" s="65" t="s">
        <v>99</v>
      </c>
      <c r="E52" s="65" t="s">
        <v>118</v>
      </c>
      <c r="F52" s="65" t="s">
        <v>101</v>
      </c>
      <c r="G52" s="68">
        <v>831.87778361690835</v>
      </c>
      <c r="H52" s="68">
        <v>1</v>
      </c>
      <c r="I52" s="68">
        <v>4482.670771623998</v>
      </c>
      <c r="J52" s="68">
        <v>1102.2477410686897</v>
      </c>
      <c r="K52" s="68">
        <v>4094.555134650318</v>
      </c>
      <c r="L52" s="68">
        <v>585.08502045533203</v>
      </c>
      <c r="M52" s="68">
        <v>1584.642081862952</v>
      </c>
      <c r="N52" s="68">
        <v>1</v>
      </c>
      <c r="O52" s="68">
        <v>1</v>
      </c>
      <c r="P52" s="68">
        <v>3642.2870459346159</v>
      </c>
      <c r="Q52" s="68">
        <v>435.16728379677215</v>
      </c>
      <c r="R52" s="68">
        <v>152.06261719074237</v>
      </c>
      <c r="S52" s="68">
        <v>23.746857219380601</v>
      </c>
      <c r="T52" s="68">
        <v>389.81653787371636</v>
      </c>
      <c r="U52" s="68">
        <v>751.84931108595322</v>
      </c>
    </row>
    <row r="53" spans="2:21" ht="14.4" x14ac:dyDescent="0.3">
      <c r="B53" s="64" t="str">
        <f t="shared" si="0"/>
        <v>UT_Process_Electric_Process Electrochemical</v>
      </c>
      <c r="C53" s="65" t="s">
        <v>29</v>
      </c>
      <c r="D53" s="65" t="s">
        <v>99</v>
      </c>
      <c r="E53" s="65" t="s">
        <v>118</v>
      </c>
      <c r="F53" s="65" t="s">
        <v>102</v>
      </c>
      <c r="G53" s="68">
        <v>7.0730830856694222</v>
      </c>
      <c r="H53" s="68">
        <v>374.50263477998112</v>
      </c>
      <c r="I53" s="68">
        <v>114.2818811498267</v>
      </c>
      <c r="J53" s="68">
        <v>1176.569238345478</v>
      </c>
      <c r="K53" s="68">
        <v>2814.2055464587925</v>
      </c>
      <c r="L53" s="68">
        <v>580.81720441292316</v>
      </c>
      <c r="M53" s="68">
        <v>442.82331480040762</v>
      </c>
      <c r="N53" s="68">
        <v>1</v>
      </c>
      <c r="O53" s="68">
        <v>1</v>
      </c>
      <c r="P53" s="68">
        <v>12844.134467355565</v>
      </c>
      <c r="Q53" s="68">
        <v>186.78854938521118</v>
      </c>
      <c r="R53" s="68">
        <v>76.192733879013176</v>
      </c>
      <c r="S53" s="68">
        <v>21.290842362752514</v>
      </c>
      <c r="T53" s="68">
        <v>1016.5684297994566</v>
      </c>
      <c r="U53" s="68">
        <v>147.98303900739396</v>
      </c>
    </row>
    <row r="54" spans="2:21" ht="14.4" x14ac:dyDescent="0.3">
      <c r="B54" s="64" t="str">
        <f t="shared" si="0"/>
        <v>UT_Process_Electric_Process Other</v>
      </c>
      <c r="C54" s="65" t="s">
        <v>29</v>
      </c>
      <c r="D54" s="65" t="s">
        <v>99</v>
      </c>
      <c r="E54" s="65" t="s">
        <v>118</v>
      </c>
      <c r="F54" s="65" t="s">
        <v>6</v>
      </c>
      <c r="G54" s="68">
        <v>57.458398478291016</v>
      </c>
      <c r="H54" s="68">
        <v>2059.7644912898963</v>
      </c>
      <c r="I54" s="68">
        <v>928.37222275241584</v>
      </c>
      <c r="J54" s="68">
        <v>4841.2698007766239</v>
      </c>
      <c r="K54" s="68">
        <v>1381.4672976037596</v>
      </c>
      <c r="L54" s="68">
        <v>706.84357895534993</v>
      </c>
      <c r="M54" s="68">
        <v>3365.7594609573644</v>
      </c>
      <c r="N54" s="68">
        <v>1</v>
      </c>
      <c r="O54" s="68">
        <v>1</v>
      </c>
      <c r="P54" s="68">
        <v>1162.925810773068</v>
      </c>
      <c r="Q54" s="68">
        <v>604.59203749419544</v>
      </c>
      <c r="R54" s="68">
        <v>174.3393063333352</v>
      </c>
      <c r="S54" s="68">
        <v>78.404371875533059</v>
      </c>
      <c r="T54" s="68">
        <v>946.86440518335326</v>
      </c>
      <c r="U54" s="68">
        <v>398.59947603604502</v>
      </c>
    </row>
    <row r="55" spans="2:21" ht="14.4" x14ac:dyDescent="0.3">
      <c r="B55" s="64" t="str">
        <f t="shared" si="0"/>
        <v>UT_Miscellaneous_Electric_Miscellaneous</v>
      </c>
      <c r="C55" s="65" t="s">
        <v>29</v>
      </c>
      <c r="D55" s="65" t="s">
        <v>91</v>
      </c>
      <c r="E55" s="65" t="s">
        <v>118</v>
      </c>
      <c r="F55" s="65" t="s">
        <v>91</v>
      </c>
      <c r="G55" s="68">
        <v>274.26919823960498</v>
      </c>
      <c r="H55" s="68">
        <v>374.50263477998112</v>
      </c>
      <c r="I55" s="68">
        <v>4431.4480031744588</v>
      </c>
      <c r="J55" s="68">
        <v>9375.6084958978918</v>
      </c>
      <c r="K55" s="68">
        <v>5742.3465401426301</v>
      </c>
      <c r="L55" s="68">
        <v>2551.5774671850763</v>
      </c>
      <c r="M55" s="68">
        <v>6136.0500276097446</v>
      </c>
      <c r="N55" s="68">
        <v>620.52823556182022</v>
      </c>
      <c r="O55" s="68">
        <v>282.77500024812912</v>
      </c>
      <c r="P55" s="68">
        <v>3939.7252293198176</v>
      </c>
      <c r="Q55" s="68">
        <v>833.13622821022727</v>
      </c>
      <c r="R55" s="68">
        <v>574.35115919815507</v>
      </c>
      <c r="S55" s="68">
        <v>365.66176883330445</v>
      </c>
      <c r="T55" s="68">
        <v>1946.7778910479913</v>
      </c>
      <c r="U55" s="68">
        <v>1720.8995342634043</v>
      </c>
    </row>
    <row r="56" spans="2:21" ht="14.4" x14ac:dyDescent="0.3">
      <c r="B56" s="64" t="str">
        <f t="shared" si="0"/>
        <v>ID_Cooling_Electric_Air-Cooled Chiller</v>
      </c>
      <c r="C56" s="65" t="s">
        <v>30</v>
      </c>
      <c r="D56" s="65" t="s">
        <v>76</v>
      </c>
      <c r="E56" s="65" t="s">
        <v>118</v>
      </c>
      <c r="F56" s="65" t="s">
        <v>77</v>
      </c>
      <c r="G56" s="68">
        <v>1055.1707605425349</v>
      </c>
      <c r="H56" s="68">
        <v>1043.2962325580077</v>
      </c>
      <c r="I56" s="68">
        <v>5465.0574683194418</v>
      </c>
      <c r="J56" s="68">
        <v>933.91618955043828</v>
      </c>
      <c r="K56" s="68">
        <v>213.02560406254369</v>
      </c>
      <c r="L56" s="68">
        <v>6281.3204311456248</v>
      </c>
      <c r="M56" s="68">
        <v>1765.8003754707859</v>
      </c>
      <c r="N56" s="68">
        <v>1</v>
      </c>
      <c r="O56" s="68">
        <v>1237.7614355045559</v>
      </c>
      <c r="P56" s="68">
        <v>7171.3315309131394</v>
      </c>
      <c r="Q56" s="68">
        <v>51.135001668429574</v>
      </c>
      <c r="R56" s="68">
        <v>1141.5226526002332</v>
      </c>
      <c r="S56" s="68">
        <v>957.03915876858014</v>
      </c>
      <c r="T56" s="68">
        <v>1840.6415510334562</v>
      </c>
      <c r="U56" s="68">
        <v>7405.6852411866439</v>
      </c>
    </row>
    <row r="57" spans="2:21" ht="14.4" x14ac:dyDescent="0.3">
      <c r="B57" s="64" t="str">
        <f t="shared" si="0"/>
        <v>ID_Cooling_Electric_Water-Cooled Chiller</v>
      </c>
      <c r="C57" s="65" t="s">
        <v>30</v>
      </c>
      <c r="D57" s="65" t="s">
        <v>76</v>
      </c>
      <c r="E57" s="65" t="s">
        <v>118</v>
      </c>
      <c r="F57" s="65" t="s">
        <v>78</v>
      </c>
      <c r="G57" s="68">
        <v>1</v>
      </c>
      <c r="H57" s="68">
        <v>1</v>
      </c>
      <c r="I57" s="68">
        <v>5741.0261643054982</v>
      </c>
      <c r="J57" s="68">
        <v>981.07610222922597</v>
      </c>
      <c r="K57" s="68">
        <v>1</v>
      </c>
      <c r="L57" s="68">
        <v>1</v>
      </c>
      <c r="M57" s="68">
        <v>1854.9678965472319</v>
      </c>
      <c r="N57" s="68">
        <v>1</v>
      </c>
      <c r="O57" s="68">
        <v>1</v>
      </c>
      <c r="P57" s="68">
        <v>7533.4618511416611</v>
      </c>
      <c r="Q57" s="68">
        <v>53.717162937818905</v>
      </c>
      <c r="R57" s="68">
        <v>1199.1660570297024</v>
      </c>
      <c r="S57" s="68">
        <v>1</v>
      </c>
      <c r="T57" s="68">
        <v>1933.5883226934181</v>
      </c>
      <c r="U57" s="68">
        <v>7779.6497073868368</v>
      </c>
    </row>
    <row r="58" spans="2:21" ht="14.4" x14ac:dyDescent="0.3">
      <c r="B58" s="64" t="str">
        <f t="shared" si="0"/>
        <v>ID_Cooling_Electric_RTU</v>
      </c>
      <c r="C58" s="65" t="s">
        <v>30</v>
      </c>
      <c r="D58" s="65" t="s">
        <v>76</v>
      </c>
      <c r="E58" s="65" t="s">
        <v>118</v>
      </c>
      <c r="F58" s="65" t="s">
        <v>79</v>
      </c>
      <c r="G58" s="68">
        <v>1022.1344375615731</v>
      </c>
      <c r="H58" s="68">
        <v>1010.6316889670866</v>
      </c>
      <c r="I58" s="68">
        <v>5293.9520791404539</v>
      </c>
      <c r="J58" s="68">
        <v>904.67622382273566</v>
      </c>
      <c r="K58" s="68">
        <v>206.35598913177532</v>
      </c>
      <c r="L58" s="68">
        <v>6084.6586790671799</v>
      </c>
      <c r="M58" s="68">
        <v>1710.5149622415918</v>
      </c>
      <c r="N58" s="68">
        <v>1</v>
      </c>
      <c r="O58" s="68">
        <v>1199.0083842584402</v>
      </c>
      <c r="P58" s="68">
        <v>6946.8044367990196</v>
      </c>
      <c r="Q58" s="68">
        <v>49.534016790985021</v>
      </c>
      <c r="R58" s="68">
        <v>1105.7827397334327</v>
      </c>
      <c r="S58" s="68">
        <v>927.07523639998624</v>
      </c>
      <c r="T58" s="68">
        <v>1783.0129367408706</v>
      </c>
      <c r="U58" s="68">
        <v>7173.8207708355221</v>
      </c>
    </row>
    <row r="59" spans="2:21" ht="14.4" x14ac:dyDescent="0.3">
      <c r="B59" s="64" t="str">
        <f t="shared" si="0"/>
        <v>ID_Cooling_Electric_Air-Source Heat Pump</v>
      </c>
      <c r="C59" s="65" t="s">
        <v>30</v>
      </c>
      <c r="D59" s="65" t="s">
        <v>76</v>
      </c>
      <c r="E59" s="65" t="s">
        <v>118</v>
      </c>
      <c r="F59" s="65" t="s">
        <v>80</v>
      </c>
      <c r="G59" s="68">
        <v>1021.995490479138</v>
      </c>
      <c r="H59" s="68">
        <v>1010.4943055472171</v>
      </c>
      <c r="I59" s="68">
        <v>7344.2277666586187</v>
      </c>
      <c r="J59" s="68">
        <v>1255.0450294052478</v>
      </c>
      <c r="K59" s="68">
        <v>206.32793747674913</v>
      </c>
      <c r="L59" s="68">
        <v>6083.8315417161602</v>
      </c>
      <c r="M59" s="68">
        <v>2372.974158659064</v>
      </c>
      <c r="N59" s="68">
        <v>1</v>
      </c>
      <c r="O59" s="68">
        <v>1198.8453932558032</v>
      </c>
      <c r="P59" s="68">
        <v>9637.2073777007572</v>
      </c>
      <c r="Q59" s="68">
        <v>68.717868252701038</v>
      </c>
      <c r="R59" s="68">
        <v>1534.0373655895828</v>
      </c>
      <c r="S59" s="68">
        <v>926.94921149116578</v>
      </c>
      <c r="T59" s="68">
        <v>2473.5496133259217</v>
      </c>
      <c r="U59" s="68">
        <v>9952.1440524178106</v>
      </c>
    </row>
    <row r="60" spans="2:21" ht="14.4" x14ac:dyDescent="0.3">
      <c r="B60" s="64" t="str">
        <f t="shared" si="0"/>
        <v>ID_Cooling_Electric_Geothermal Heat Pump</v>
      </c>
      <c r="C60" s="65" t="s">
        <v>30</v>
      </c>
      <c r="D60" s="65" t="s">
        <v>76</v>
      </c>
      <c r="E60" s="65" t="s">
        <v>118</v>
      </c>
      <c r="F60" s="65" t="s">
        <v>81</v>
      </c>
      <c r="G60" s="68">
        <v>1</v>
      </c>
      <c r="H60" s="68">
        <v>1</v>
      </c>
      <c r="I60" s="68">
        <v>1</v>
      </c>
      <c r="J60" s="68">
        <v>1</v>
      </c>
      <c r="K60" s="68">
        <v>1</v>
      </c>
      <c r="L60" s="68">
        <v>1</v>
      </c>
      <c r="M60" s="68">
        <v>1</v>
      </c>
      <c r="N60" s="68">
        <v>1</v>
      </c>
      <c r="O60" s="68">
        <v>1</v>
      </c>
      <c r="P60" s="68">
        <v>1</v>
      </c>
      <c r="Q60" s="68">
        <v>1</v>
      </c>
      <c r="R60" s="68">
        <v>1</v>
      </c>
      <c r="S60" s="68">
        <v>1</v>
      </c>
      <c r="T60" s="68">
        <v>1</v>
      </c>
      <c r="U60" s="68">
        <v>1</v>
      </c>
    </row>
    <row r="61" spans="2:21" ht="14.4" x14ac:dyDescent="0.3">
      <c r="B61" s="64" t="str">
        <f t="shared" si="0"/>
        <v>ID_Space Heating_Electric_Electric Furnace</v>
      </c>
      <c r="C61" s="65" t="s">
        <v>30</v>
      </c>
      <c r="D61" s="65" t="s">
        <v>119</v>
      </c>
      <c r="E61" s="65" t="s">
        <v>118</v>
      </c>
      <c r="F61" s="65" t="s">
        <v>82</v>
      </c>
      <c r="G61" s="68">
        <v>508.56562008016004</v>
      </c>
      <c r="H61" s="68">
        <v>502.84239791230425</v>
      </c>
      <c r="I61" s="68">
        <v>3654.6362317211351</v>
      </c>
      <c r="J61" s="68">
        <v>624.53578274475933</v>
      </c>
      <c r="K61" s="68">
        <v>102.67295349173106</v>
      </c>
      <c r="L61" s="68">
        <v>3027.4375858797134</v>
      </c>
      <c r="M61" s="68">
        <v>1180.8399211887499</v>
      </c>
      <c r="N61" s="68">
        <v>1</v>
      </c>
      <c r="O61" s="68">
        <v>596.56970748035462</v>
      </c>
      <c r="P61" s="68">
        <v>4795.6692485831736</v>
      </c>
      <c r="Q61" s="68">
        <v>34.195400668683327</v>
      </c>
      <c r="R61" s="68">
        <v>763.36801025554723</v>
      </c>
      <c r="S61" s="68">
        <v>461.26866988797474</v>
      </c>
      <c r="T61" s="68">
        <v>1230.888300994726</v>
      </c>
      <c r="U61" s="68">
        <v>4952.3881057166554</v>
      </c>
    </row>
    <row r="62" spans="2:21" ht="14.4" x14ac:dyDescent="0.3">
      <c r="B62" s="64" t="str">
        <f t="shared" si="0"/>
        <v>ID_Space Heating_Electric_Electric Room Heat</v>
      </c>
      <c r="C62" s="65" t="s">
        <v>30</v>
      </c>
      <c r="D62" s="65" t="s">
        <v>119</v>
      </c>
      <c r="E62" s="65" t="s">
        <v>118</v>
      </c>
      <c r="F62" s="65" t="s">
        <v>83</v>
      </c>
      <c r="G62" s="68">
        <v>484.34820960015253</v>
      </c>
      <c r="H62" s="68">
        <v>478.89752182124209</v>
      </c>
      <c r="I62" s="68">
        <v>3480.6059349725097</v>
      </c>
      <c r="J62" s="68">
        <v>594.79598356643737</v>
      </c>
      <c r="K62" s="68">
        <v>97.783765230220084</v>
      </c>
      <c r="L62" s="68">
        <v>2883.2738913140138</v>
      </c>
      <c r="M62" s="68">
        <v>1124.6094487511905</v>
      </c>
      <c r="N62" s="68">
        <v>1</v>
      </c>
      <c r="O62" s="68">
        <v>568.16162617176644</v>
      </c>
      <c r="P62" s="68">
        <v>4567.3040462696899</v>
      </c>
      <c r="Q62" s="68">
        <v>32.567048255888878</v>
      </c>
      <c r="R62" s="68">
        <v>727.01715262433061</v>
      </c>
      <c r="S62" s="68">
        <v>439.30349513140447</v>
      </c>
      <c r="T62" s="68">
        <v>1172.2745723759297</v>
      </c>
      <c r="U62" s="68">
        <v>4716.5601006825291</v>
      </c>
    </row>
    <row r="63" spans="2:21" ht="14.4" x14ac:dyDescent="0.3">
      <c r="B63" s="64" t="str">
        <f t="shared" si="0"/>
        <v>ID_Space Heating_Electric_Air-Source Heat Pump</v>
      </c>
      <c r="C63" s="65" t="s">
        <v>30</v>
      </c>
      <c r="D63" s="65" t="s">
        <v>119</v>
      </c>
      <c r="E63" s="65" t="s">
        <v>118</v>
      </c>
      <c r="F63" s="65" t="s">
        <v>80</v>
      </c>
      <c r="G63" s="68">
        <v>467.89854458728865</v>
      </c>
      <c r="H63" s="68">
        <v>462.63297566765266</v>
      </c>
      <c r="I63" s="68">
        <v>3362.3959353539508</v>
      </c>
      <c r="J63" s="68">
        <v>574.59523855131295</v>
      </c>
      <c r="K63" s="68">
        <v>94.462786335590678</v>
      </c>
      <c r="L63" s="68">
        <v>2785.3507675935671</v>
      </c>
      <c r="M63" s="68">
        <v>1086.4149260181953</v>
      </c>
      <c r="N63" s="68">
        <v>1</v>
      </c>
      <c r="O63" s="68">
        <v>548.86544991170524</v>
      </c>
      <c r="P63" s="68">
        <v>4412.1870868510578</v>
      </c>
      <c r="Q63" s="68">
        <v>31.460990622870277</v>
      </c>
      <c r="R63" s="68">
        <v>702.32584917314387</v>
      </c>
      <c r="S63" s="68">
        <v>424.38366020549955</v>
      </c>
      <c r="T63" s="68">
        <v>1132.4612239698281</v>
      </c>
      <c r="U63" s="68">
        <v>4556.3740359228041</v>
      </c>
    </row>
    <row r="64" spans="2:21" ht="14.4" x14ac:dyDescent="0.3">
      <c r="B64" s="64" t="str">
        <f t="shared" si="0"/>
        <v>ID_Space Heating_Electric_Geothermal Heat Pump</v>
      </c>
      <c r="C64" s="65" t="s">
        <v>30</v>
      </c>
      <c r="D64" s="65" t="s">
        <v>119</v>
      </c>
      <c r="E64" s="65" t="s">
        <v>118</v>
      </c>
      <c r="F64" s="65" t="s">
        <v>81</v>
      </c>
      <c r="G64" s="68">
        <v>1</v>
      </c>
      <c r="H64" s="68">
        <v>1</v>
      </c>
      <c r="I64" s="68">
        <v>1</v>
      </c>
      <c r="J64" s="68">
        <v>1</v>
      </c>
      <c r="K64" s="68">
        <v>1</v>
      </c>
      <c r="L64" s="68">
        <v>1</v>
      </c>
      <c r="M64" s="68">
        <v>1</v>
      </c>
      <c r="N64" s="68">
        <v>1</v>
      </c>
      <c r="O64" s="68">
        <v>1</v>
      </c>
      <c r="P64" s="68">
        <v>1</v>
      </c>
      <c r="Q64" s="68">
        <v>1</v>
      </c>
      <c r="R64" s="68">
        <v>1</v>
      </c>
      <c r="S64" s="68">
        <v>1</v>
      </c>
      <c r="T64" s="68">
        <v>1</v>
      </c>
      <c r="U64" s="68">
        <v>1</v>
      </c>
    </row>
    <row r="65" spans="2:21" ht="14.4" x14ac:dyDescent="0.3">
      <c r="B65" s="64" t="str">
        <f t="shared" si="0"/>
        <v>ID_Ventilation_Electric_Ventilation</v>
      </c>
      <c r="C65" s="65" t="s">
        <v>30</v>
      </c>
      <c r="D65" s="65" t="s">
        <v>84</v>
      </c>
      <c r="E65" s="65" t="s">
        <v>118</v>
      </c>
      <c r="F65" s="65" t="s">
        <v>84</v>
      </c>
      <c r="G65" s="68">
        <v>481.64752688990336</v>
      </c>
      <c r="H65" s="68">
        <v>476.22723166319355</v>
      </c>
      <c r="I65" s="68">
        <v>3461.1983846121384</v>
      </c>
      <c r="J65" s="68">
        <v>591.47945385268133</v>
      </c>
      <c r="K65" s="68">
        <v>97.238531617571198</v>
      </c>
      <c r="L65" s="68">
        <v>2867.197011513812</v>
      </c>
      <c r="M65" s="68">
        <v>1118.3387260896316</v>
      </c>
      <c r="N65" s="68">
        <v>1</v>
      </c>
      <c r="O65" s="68">
        <v>564.99360727541114</v>
      </c>
      <c r="P65" s="68">
        <v>4541.8371635069889</v>
      </c>
      <c r="Q65" s="68">
        <v>32.385457279799311</v>
      </c>
      <c r="R65" s="68">
        <v>722.96336938485513</v>
      </c>
      <c r="S65" s="68">
        <v>436.85397775870098</v>
      </c>
      <c r="T65" s="68">
        <v>1165.7380732075028</v>
      </c>
      <c r="U65" s="68">
        <v>4690.2609793824222</v>
      </c>
    </row>
    <row r="66" spans="2:21" ht="14.4" x14ac:dyDescent="0.3">
      <c r="B66" s="64" t="str">
        <f t="shared" si="0"/>
        <v>ID_Interior Lighting_Electric_General Service Lighting</v>
      </c>
      <c r="C66" s="65" t="s">
        <v>30</v>
      </c>
      <c r="D66" s="65" t="s">
        <v>85</v>
      </c>
      <c r="E66" s="65" t="s">
        <v>118</v>
      </c>
      <c r="F66" s="65" t="s">
        <v>86</v>
      </c>
      <c r="G66" s="68">
        <v>40.616912675888003</v>
      </c>
      <c r="H66" s="68">
        <v>58.634358375430573</v>
      </c>
      <c r="I66" s="68">
        <v>291.87981810991585</v>
      </c>
      <c r="J66" s="68">
        <v>49.408574749444718</v>
      </c>
      <c r="K66" s="68">
        <v>6.1958060648985169</v>
      </c>
      <c r="L66" s="68">
        <v>209.79743054734664</v>
      </c>
      <c r="M66" s="68">
        <v>71.715351238364931</v>
      </c>
      <c r="N66" s="68">
        <v>48.092499218315744</v>
      </c>
      <c r="O66" s="68">
        <v>30.917115421855481</v>
      </c>
      <c r="P66" s="68">
        <v>279.72865371425513</v>
      </c>
      <c r="Q66" s="68">
        <v>1.1793068673195397</v>
      </c>
      <c r="R66" s="68">
        <v>47.323088368847202</v>
      </c>
      <c r="S66" s="68">
        <v>33.523831647846826</v>
      </c>
      <c r="T66" s="68">
        <v>70.322024774916898</v>
      </c>
      <c r="U66" s="68">
        <v>258.79240003560466</v>
      </c>
    </row>
    <row r="67" spans="2:21" ht="14.4" x14ac:dyDescent="0.3">
      <c r="B67" s="64" t="str">
        <f t="shared" ref="B67:B130" si="1">C67&amp;"_"&amp;D67&amp;"_"&amp;E67&amp;"_"&amp;F67</f>
        <v>ID_Interior Lighting_Electric_High-Bay Lighting</v>
      </c>
      <c r="C67" s="65" t="s">
        <v>30</v>
      </c>
      <c r="D67" s="65" t="s">
        <v>85</v>
      </c>
      <c r="E67" s="65" t="s">
        <v>118</v>
      </c>
      <c r="F67" s="65" t="s">
        <v>87</v>
      </c>
      <c r="G67" s="68">
        <v>246.57971946899355</v>
      </c>
      <c r="H67" s="68">
        <v>355.96116708400245</v>
      </c>
      <c r="I67" s="68">
        <v>1771.9624394527032</v>
      </c>
      <c r="J67" s="68">
        <v>299.95269700331846</v>
      </c>
      <c r="K67" s="68">
        <v>37.613890882305078</v>
      </c>
      <c r="L67" s="68">
        <v>1273.6514954370396</v>
      </c>
      <c r="M67" s="68">
        <v>435.37408495535658</v>
      </c>
      <c r="N67" s="68">
        <v>291.96298252513168</v>
      </c>
      <c r="O67" s="68">
        <v>187.69357750908739</v>
      </c>
      <c r="P67" s="68">
        <v>1698.1943829829081</v>
      </c>
      <c r="Q67" s="68">
        <v>7.159410633495475</v>
      </c>
      <c r="R67" s="68">
        <v>287.29199453221668</v>
      </c>
      <c r="S67" s="68">
        <v>203.51859505459359</v>
      </c>
      <c r="T67" s="68">
        <v>426.9153906368764</v>
      </c>
      <c r="U67" s="68">
        <v>1571.0932514910014</v>
      </c>
    </row>
    <row r="68" spans="2:21" ht="14.4" x14ac:dyDescent="0.3">
      <c r="B68" s="64" t="str">
        <f t="shared" si="1"/>
        <v>ID_Interior Lighting_Electric_Linear Lighting</v>
      </c>
      <c r="C68" s="65" t="s">
        <v>30</v>
      </c>
      <c r="D68" s="65" t="s">
        <v>85</v>
      </c>
      <c r="E68" s="65" t="s">
        <v>118</v>
      </c>
      <c r="F68" s="65" t="s">
        <v>88</v>
      </c>
      <c r="G68" s="68">
        <v>133.18431444582069</v>
      </c>
      <c r="H68" s="68">
        <v>192.26416555875159</v>
      </c>
      <c r="I68" s="68">
        <v>957.08439944075826</v>
      </c>
      <c r="J68" s="68">
        <v>162.01248992655039</v>
      </c>
      <c r="K68" s="68">
        <v>20.316270460473302</v>
      </c>
      <c r="L68" s="68">
        <v>687.93330460417997</v>
      </c>
      <c r="M68" s="68">
        <v>235.15721064621883</v>
      </c>
      <c r="N68" s="68">
        <v>157.69703102471254</v>
      </c>
      <c r="O68" s="68">
        <v>101.3783311144317</v>
      </c>
      <c r="P68" s="68">
        <v>917.240295269954</v>
      </c>
      <c r="Q68" s="68">
        <v>3.8669895444427067</v>
      </c>
      <c r="R68" s="68">
        <v>155.17410523438093</v>
      </c>
      <c r="S68" s="68">
        <v>109.92584717710756</v>
      </c>
      <c r="T68" s="68">
        <v>230.58844316469359</v>
      </c>
      <c r="U68" s="68">
        <v>848.58956803459307</v>
      </c>
    </row>
    <row r="69" spans="2:21" ht="14.4" x14ac:dyDescent="0.3">
      <c r="B69" s="64" t="str">
        <f t="shared" si="1"/>
        <v>ID_Exterior Lighting_Electric_General Service Lighting</v>
      </c>
      <c r="C69" s="65" t="s">
        <v>30</v>
      </c>
      <c r="D69" s="65" t="s">
        <v>89</v>
      </c>
      <c r="E69" s="65" t="s">
        <v>118</v>
      </c>
      <c r="F69" s="65" t="s">
        <v>86</v>
      </c>
      <c r="G69" s="68">
        <v>36.135082774409121</v>
      </c>
      <c r="H69" s="68">
        <v>52.164412648190783</v>
      </c>
      <c r="I69" s="68">
        <v>259.67265094086076</v>
      </c>
      <c r="J69" s="68">
        <v>43.956638274889059</v>
      </c>
      <c r="K69" s="68">
        <v>5.5121364539900792</v>
      </c>
      <c r="L69" s="68">
        <v>186.64755687320286</v>
      </c>
      <c r="M69" s="68">
        <v>63.801997307701185</v>
      </c>
      <c r="N69" s="68">
        <v>42.785783694330277</v>
      </c>
      <c r="O69" s="68">
        <v>27.505599301197588</v>
      </c>
      <c r="P69" s="68">
        <v>248.86229381828923</v>
      </c>
      <c r="Q69" s="68">
        <v>1.0491775090606148</v>
      </c>
      <c r="R69" s="68">
        <v>42.101272664283933</v>
      </c>
      <c r="S69" s="68">
        <v>29.824680205924022</v>
      </c>
      <c r="T69" s="68">
        <v>62.562415966543298</v>
      </c>
      <c r="U69" s="68">
        <v>230.23622871824102</v>
      </c>
    </row>
    <row r="70" spans="2:21" ht="14.4" x14ac:dyDescent="0.3">
      <c r="B70" s="64" t="str">
        <f t="shared" si="1"/>
        <v>ID_Exterior Lighting_Electric_Area Lighting</v>
      </c>
      <c r="C70" s="65" t="s">
        <v>30</v>
      </c>
      <c r="D70" s="65" t="s">
        <v>89</v>
      </c>
      <c r="E70" s="65" t="s">
        <v>118</v>
      </c>
      <c r="F70" s="65" t="s">
        <v>90</v>
      </c>
      <c r="G70" s="68">
        <v>84.502714950225439</v>
      </c>
      <c r="H70" s="68">
        <v>121.98766832984181</v>
      </c>
      <c r="I70" s="68">
        <v>607.25041477876505</v>
      </c>
      <c r="J70" s="68">
        <v>102.79360082007888</v>
      </c>
      <c r="K70" s="68">
        <v>12.890256774730375</v>
      </c>
      <c r="L70" s="68">
        <v>436.47956732458761</v>
      </c>
      <c r="M70" s="68">
        <v>149.20242539380442</v>
      </c>
      <c r="N70" s="68">
        <v>100.05553068788052</v>
      </c>
      <c r="O70" s="68">
        <v>64.322471095328112</v>
      </c>
      <c r="P70" s="68">
        <v>581.97014817077627</v>
      </c>
      <c r="Q70" s="68">
        <v>2.4535255262546287</v>
      </c>
      <c r="R70" s="68">
        <v>98.454786037220529</v>
      </c>
      <c r="S70" s="68">
        <v>69.745694666228403</v>
      </c>
      <c r="T70" s="68">
        <v>146.30363616497041</v>
      </c>
      <c r="U70" s="68">
        <v>538.4126702588012</v>
      </c>
    </row>
    <row r="71" spans="2:21" ht="14.4" x14ac:dyDescent="0.3">
      <c r="B71" s="64" t="str">
        <f t="shared" si="1"/>
        <v>ID_Exterior Lighting_Electric_Linear Lighting</v>
      </c>
      <c r="C71" s="65" t="s">
        <v>30</v>
      </c>
      <c r="D71" s="65" t="s">
        <v>89</v>
      </c>
      <c r="E71" s="65" t="s">
        <v>118</v>
      </c>
      <c r="F71" s="65" t="s">
        <v>88</v>
      </c>
      <c r="G71" s="68">
        <v>88.681183213742074</v>
      </c>
      <c r="H71" s="68">
        <v>128.0196828154933</v>
      </c>
      <c r="I71" s="68">
        <v>637.2775752984594</v>
      </c>
      <c r="J71" s="68">
        <v>107.87651204928964</v>
      </c>
      <c r="K71" s="68">
        <v>13.527650838027835</v>
      </c>
      <c r="L71" s="68">
        <v>458.06249540936625</v>
      </c>
      <c r="M71" s="68">
        <v>156.58014810620415</v>
      </c>
      <c r="N71" s="68">
        <v>105.00305053756682</v>
      </c>
      <c r="O71" s="68">
        <v>67.503071911066499</v>
      </c>
      <c r="P71" s="68">
        <v>610.74725664448681</v>
      </c>
      <c r="Q71" s="68">
        <v>2.5748468181352702</v>
      </c>
      <c r="R71" s="68">
        <v>103.32315268189188</v>
      </c>
      <c r="S71" s="68">
        <v>73.1944616301232</v>
      </c>
      <c r="T71" s="68">
        <v>153.53802030177008</v>
      </c>
      <c r="U71" s="68">
        <v>565.03595989720884</v>
      </c>
    </row>
    <row r="72" spans="2:21" ht="14.4" x14ac:dyDescent="0.3">
      <c r="B72" s="64" t="str">
        <f t="shared" si="1"/>
        <v>ID_Motors_Electric_Pumps</v>
      </c>
      <c r="C72" s="65" t="s">
        <v>30</v>
      </c>
      <c r="D72" s="65" t="s">
        <v>93</v>
      </c>
      <c r="E72" s="65" t="s">
        <v>118</v>
      </c>
      <c r="F72" s="65" t="s">
        <v>94</v>
      </c>
      <c r="G72" s="68">
        <v>94.803758748160064</v>
      </c>
      <c r="H72" s="68">
        <v>4083.1200097925525</v>
      </c>
      <c r="I72" s="68">
        <v>5264.8375068617506</v>
      </c>
      <c r="J72" s="68">
        <v>5811.5693106448625</v>
      </c>
      <c r="K72" s="68">
        <v>1625.7636815011188</v>
      </c>
      <c r="L72" s="68">
        <v>1</v>
      </c>
      <c r="M72" s="68">
        <v>595.67298571364017</v>
      </c>
      <c r="N72" s="68">
        <v>6561.2525236538513</v>
      </c>
      <c r="O72" s="68">
        <v>8507.9329527651607</v>
      </c>
      <c r="P72" s="68">
        <v>16480.29314496498</v>
      </c>
      <c r="Q72" s="68">
        <v>7.1989423089736349</v>
      </c>
      <c r="R72" s="68">
        <v>473.98314594295823</v>
      </c>
      <c r="S72" s="68">
        <v>632.88418056060254</v>
      </c>
      <c r="T72" s="68">
        <v>862.64541199373127</v>
      </c>
      <c r="U72" s="68">
        <v>2013.6163404574502</v>
      </c>
    </row>
    <row r="73" spans="2:21" ht="14.4" x14ac:dyDescent="0.3">
      <c r="B73" s="64" t="str">
        <f t="shared" si="1"/>
        <v>ID_Motors_Electric_Fans &amp; Blowers</v>
      </c>
      <c r="C73" s="65" t="s">
        <v>30</v>
      </c>
      <c r="D73" s="65" t="s">
        <v>93</v>
      </c>
      <c r="E73" s="65" t="s">
        <v>118</v>
      </c>
      <c r="F73" s="65" t="s">
        <v>95</v>
      </c>
      <c r="G73" s="68">
        <v>6.0945273480960038</v>
      </c>
      <c r="H73" s="68">
        <v>2858.1840068547872</v>
      </c>
      <c r="I73" s="68">
        <v>2442.0855148720429</v>
      </c>
      <c r="J73" s="68">
        <v>1621.6744597576442</v>
      </c>
      <c r="K73" s="68">
        <v>302.46766167462675</v>
      </c>
      <c r="L73" s="68">
        <v>1</v>
      </c>
      <c r="M73" s="68">
        <v>446.75473928523002</v>
      </c>
      <c r="N73" s="68">
        <v>4473.581266127625</v>
      </c>
      <c r="O73" s="68">
        <v>1</v>
      </c>
      <c r="P73" s="68">
        <v>7530.7299801495619</v>
      </c>
      <c r="Q73" s="68">
        <v>5.3992067317302253</v>
      </c>
      <c r="R73" s="68">
        <v>331.78820216007074</v>
      </c>
      <c r="S73" s="68">
        <v>616.45750937016146</v>
      </c>
      <c r="T73" s="68">
        <v>456.76265112268624</v>
      </c>
      <c r="U73" s="68">
        <v>1409.5314383202151</v>
      </c>
    </row>
    <row r="74" spans="2:21" ht="14.4" x14ac:dyDescent="0.3">
      <c r="B74" s="64" t="str">
        <f t="shared" si="1"/>
        <v>ID_Motors_Electric_Compressed Air</v>
      </c>
      <c r="C74" s="65" t="s">
        <v>30</v>
      </c>
      <c r="D74" s="65" t="s">
        <v>93</v>
      </c>
      <c r="E74" s="65" t="s">
        <v>118</v>
      </c>
      <c r="F74" s="65" t="s">
        <v>96</v>
      </c>
      <c r="G74" s="68">
        <v>1118.684353228289</v>
      </c>
      <c r="H74" s="68">
        <v>2858.1840068547872</v>
      </c>
      <c r="I74" s="68">
        <v>7146.6721681882227</v>
      </c>
      <c r="J74" s="68">
        <v>938.58967506881709</v>
      </c>
      <c r="K74" s="68">
        <v>491.50995022126841</v>
      </c>
      <c r="L74" s="68">
        <v>1</v>
      </c>
      <c r="M74" s="68">
        <v>446.75473928523002</v>
      </c>
      <c r="N74" s="68">
        <v>1</v>
      </c>
      <c r="O74" s="68">
        <v>1437.9604990589003</v>
      </c>
      <c r="P74" s="68">
        <v>17462.562272810574</v>
      </c>
      <c r="Q74" s="68">
        <v>5.3992067317302253</v>
      </c>
      <c r="R74" s="68">
        <v>331.78820216007074</v>
      </c>
      <c r="S74" s="68">
        <v>412.11782921891574</v>
      </c>
      <c r="T74" s="68">
        <v>582.80601560970592</v>
      </c>
      <c r="U74" s="68">
        <v>1409.5314383202151</v>
      </c>
    </row>
    <row r="75" spans="2:21" ht="14.4" x14ac:dyDescent="0.3">
      <c r="B75" s="64" t="str">
        <f t="shared" si="1"/>
        <v>ID_Motors_Electric_Material Handling</v>
      </c>
      <c r="C75" s="65" t="s">
        <v>30</v>
      </c>
      <c r="D75" s="65" t="s">
        <v>93</v>
      </c>
      <c r="E75" s="65" t="s">
        <v>118</v>
      </c>
      <c r="F75" s="65" t="s">
        <v>97</v>
      </c>
      <c r="G75" s="68">
        <v>2481.8269700857618</v>
      </c>
      <c r="H75" s="68">
        <v>8166.2400195851051</v>
      </c>
      <c r="I75" s="68">
        <v>10619.467201937454</v>
      </c>
      <c r="J75" s="68">
        <v>6525.1437664766327</v>
      </c>
      <c r="K75" s="68">
        <v>453.70149251194016</v>
      </c>
      <c r="L75" s="68">
        <v>34961.024411202372</v>
      </c>
      <c r="M75" s="68">
        <v>1787.0189571409205</v>
      </c>
      <c r="N75" s="68">
        <v>1</v>
      </c>
      <c r="O75" s="68">
        <v>1</v>
      </c>
      <c r="P75" s="68">
        <v>15825.447059734588</v>
      </c>
      <c r="Q75" s="68">
        <v>26.996033658651125</v>
      </c>
      <c r="R75" s="68">
        <v>947.96629188591646</v>
      </c>
      <c r="S75" s="68">
        <v>4892.3427337249923</v>
      </c>
      <c r="T75" s="68">
        <v>2303.7604853143584</v>
      </c>
      <c r="U75" s="68">
        <v>4027.2326809149004</v>
      </c>
    </row>
    <row r="76" spans="2:21" ht="14.4" x14ac:dyDescent="0.3">
      <c r="B76" s="64" t="str">
        <f t="shared" si="1"/>
        <v>ID_Motors_Electric_Other Motors</v>
      </c>
      <c r="C76" s="65" t="s">
        <v>30</v>
      </c>
      <c r="D76" s="65" t="s">
        <v>93</v>
      </c>
      <c r="E76" s="65" t="s">
        <v>118</v>
      </c>
      <c r="F76" s="65" t="s">
        <v>98</v>
      </c>
      <c r="G76" s="68">
        <v>1</v>
      </c>
      <c r="H76" s="68">
        <v>1224.9360029377658</v>
      </c>
      <c r="I76" s="68">
        <v>1125.8761381566048</v>
      </c>
      <c r="J76" s="68">
        <v>1</v>
      </c>
      <c r="K76" s="68">
        <v>189.04228854664171</v>
      </c>
      <c r="L76" s="68">
        <v>1</v>
      </c>
      <c r="M76" s="68">
        <v>148.91824642841004</v>
      </c>
      <c r="N76" s="68">
        <v>2236.7906330638125</v>
      </c>
      <c r="O76" s="68">
        <v>1</v>
      </c>
      <c r="P76" s="68">
        <v>2074.5730868940195</v>
      </c>
      <c r="Q76" s="68">
        <v>1</v>
      </c>
      <c r="R76" s="68">
        <v>142.19494378288744</v>
      </c>
      <c r="S76" s="68">
        <v>28.021273150250973</v>
      </c>
      <c r="T76" s="68">
        <v>684.27670582746714</v>
      </c>
      <c r="U76" s="68">
        <v>604.08490213723508</v>
      </c>
    </row>
    <row r="77" spans="2:21" ht="14.4" x14ac:dyDescent="0.3">
      <c r="B77" s="64" t="str">
        <f t="shared" si="1"/>
        <v>ID_Process_Electric_Process Heating</v>
      </c>
      <c r="C77" s="65" t="s">
        <v>30</v>
      </c>
      <c r="D77" s="65" t="s">
        <v>99</v>
      </c>
      <c r="E77" s="65" t="s">
        <v>118</v>
      </c>
      <c r="F77" s="65" t="s">
        <v>3</v>
      </c>
      <c r="G77" s="68">
        <v>366.34047111293489</v>
      </c>
      <c r="H77" s="68">
        <v>202.0069899581579</v>
      </c>
      <c r="I77" s="68">
        <v>2632.5829077162039</v>
      </c>
      <c r="J77" s="68">
        <v>776.95475832676846</v>
      </c>
      <c r="K77" s="68">
        <v>128.35456544921735</v>
      </c>
      <c r="L77" s="68">
        <v>16611.021871562949</v>
      </c>
      <c r="M77" s="68">
        <v>972.99876317847588</v>
      </c>
      <c r="N77" s="68">
        <v>1</v>
      </c>
      <c r="O77" s="68">
        <v>1</v>
      </c>
      <c r="P77" s="68">
        <v>3841.2180972383576</v>
      </c>
      <c r="Q77" s="68">
        <v>23.508760677248368</v>
      </c>
      <c r="R77" s="68">
        <v>513.88218069113452</v>
      </c>
      <c r="S77" s="68">
        <v>555.63179030075241</v>
      </c>
      <c r="T77" s="68">
        <v>1672.2598367486557</v>
      </c>
      <c r="U77" s="68">
        <v>3336.3934907738253</v>
      </c>
    </row>
    <row r="78" spans="2:21" ht="14.4" x14ac:dyDescent="0.3">
      <c r="B78" s="64" t="str">
        <f t="shared" si="1"/>
        <v>ID_Process_Electric_Process Cooling</v>
      </c>
      <c r="C78" s="65" t="s">
        <v>30</v>
      </c>
      <c r="D78" s="65" t="s">
        <v>99</v>
      </c>
      <c r="E78" s="65" t="s">
        <v>118</v>
      </c>
      <c r="F78" s="65" t="s">
        <v>100</v>
      </c>
      <c r="G78" s="68">
        <v>1</v>
      </c>
      <c r="H78" s="68">
        <v>1</v>
      </c>
      <c r="I78" s="68">
        <v>10672.735846234147</v>
      </c>
      <c r="J78" s="68">
        <v>181.90084002431334</v>
      </c>
      <c r="K78" s="68">
        <v>80.466501453663298</v>
      </c>
      <c r="L78" s="68">
        <v>1382.2545361611942</v>
      </c>
      <c r="M78" s="68">
        <v>241.05302570912795</v>
      </c>
      <c r="N78" s="68">
        <v>1</v>
      </c>
      <c r="O78" s="68">
        <v>1</v>
      </c>
      <c r="P78" s="68">
        <v>5131.3226604292195</v>
      </c>
      <c r="Q78" s="68">
        <v>12.45545383451865</v>
      </c>
      <c r="R78" s="68">
        <v>105.73984583028587</v>
      </c>
      <c r="S78" s="68">
        <v>32.999903872475542</v>
      </c>
      <c r="T78" s="68">
        <v>194.11068325039554</v>
      </c>
      <c r="U78" s="68">
        <v>1028.3404594850831</v>
      </c>
    </row>
    <row r="79" spans="2:21" ht="14.4" x14ac:dyDescent="0.3">
      <c r="B79" s="64" t="str">
        <f t="shared" si="1"/>
        <v>ID_Process_Electric_Process Refrigeration</v>
      </c>
      <c r="C79" s="65" t="s">
        <v>30</v>
      </c>
      <c r="D79" s="65" t="s">
        <v>99</v>
      </c>
      <c r="E79" s="65" t="s">
        <v>118</v>
      </c>
      <c r="F79" s="65" t="s">
        <v>101</v>
      </c>
      <c r="G79" s="68">
        <v>2228.3575842506907</v>
      </c>
      <c r="H79" s="68">
        <v>1</v>
      </c>
      <c r="I79" s="68">
        <v>5340.6084363572054</v>
      </c>
      <c r="J79" s="68">
        <v>154.49408097386967</v>
      </c>
      <c r="K79" s="68">
        <v>80.466501453663298</v>
      </c>
      <c r="L79" s="68">
        <v>1173.9920728658674</v>
      </c>
      <c r="M79" s="68">
        <v>204.7338850547614</v>
      </c>
      <c r="N79" s="68">
        <v>1</v>
      </c>
      <c r="O79" s="68">
        <v>1</v>
      </c>
      <c r="P79" s="68">
        <v>5131.3226604292195</v>
      </c>
      <c r="Q79" s="68">
        <v>10.578807074333543</v>
      </c>
      <c r="R79" s="68">
        <v>105.73984583028587</v>
      </c>
      <c r="S79" s="68">
        <v>28.027851989703294</v>
      </c>
      <c r="T79" s="68">
        <v>164.86428326538444</v>
      </c>
      <c r="U79" s="68">
        <v>1028.3404594850831</v>
      </c>
    </row>
    <row r="80" spans="2:21" ht="14.4" x14ac:dyDescent="0.3">
      <c r="B80" s="64" t="str">
        <f t="shared" si="1"/>
        <v>ID_Process_Electric_Process Electrochemical</v>
      </c>
      <c r="C80" s="65" t="s">
        <v>30</v>
      </c>
      <c r="D80" s="65" t="s">
        <v>99</v>
      </c>
      <c r="E80" s="65" t="s">
        <v>118</v>
      </c>
      <c r="F80" s="65" t="s">
        <v>102</v>
      </c>
      <c r="G80" s="68">
        <v>18.946723483175823</v>
      </c>
      <c r="H80" s="68">
        <v>202.0069899581579</v>
      </c>
      <c r="I80" s="68">
        <v>136.15427268383166</v>
      </c>
      <c r="J80" s="68">
        <v>164.9111868481323</v>
      </c>
      <c r="K80" s="68">
        <v>55.304976303456932</v>
      </c>
      <c r="L80" s="68">
        <v>1165.4285615349186</v>
      </c>
      <c r="M80" s="68">
        <v>57.212249169434763</v>
      </c>
      <c r="N80" s="68">
        <v>1</v>
      </c>
      <c r="O80" s="68">
        <v>1</v>
      </c>
      <c r="P80" s="68">
        <v>18095.058795408495</v>
      </c>
      <c r="Q80" s="68">
        <v>4.5407825937659094</v>
      </c>
      <c r="R80" s="68">
        <v>52.982173282266395</v>
      </c>
      <c r="S80" s="68">
        <v>25.129075943250108</v>
      </c>
      <c r="T80" s="68">
        <v>429.93513431541095</v>
      </c>
      <c r="U80" s="68">
        <v>202.40351900976239</v>
      </c>
    </row>
    <row r="81" spans="2:21" ht="14.4" x14ac:dyDescent="0.3">
      <c r="B81" s="64" t="str">
        <f t="shared" si="1"/>
        <v>ID_Process_Electric_Process Other</v>
      </c>
      <c r="C81" s="65" t="s">
        <v>30</v>
      </c>
      <c r="D81" s="65" t="s">
        <v>99</v>
      </c>
      <c r="E81" s="65" t="s">
        <v>118</v>
      </c>
      <c r="F81" s="65" t="s">
        <v>6</v>
      </c>
      <c r="G81" s="68">
        <v>153.9142654721519</v>
      </c>
      <c r="H81" s="68">
        <v>1111.0384447698684</v>
      </c>
      <c r="I81" s="68">
        <v>1106.0532386845382</v>
      </c>
      <c r="J81" s="68">
        <v>678.56571689805173</v>
      </c>
      <c r="K81" s="68">
        <v>27.148697881757705</v>
      </c>
      <c r="L81" s="68">
        <v>1418.3045701698536</v>
      </c>
      <c r="M81" s="68">
        <v>434.8521464175127</v>
      </c>
      <c r="N81" s="68">
        <v>1</v>
      </c>
      <c r="O81" s="68">
        <v>1</v>
      </c>
      <c r="P81" s="68">
        <v>1638.3518075211553</v>
      </c>
      <c r="Q81" s="68">
        <v>14.697480167916904</v>
      </c>
      <c r="R81" s="68">
        <v>121.23039649332139</v>
      </c>
      <c r="S81" s="68">
        <v>92.538819346571842</v>
      </c>
      <c r="T81" s="68">
        <v>400.45535872218198</v>
      </c>
      <c r="U81" s="68">
        <v>545.18367217145681</v>
      </c>
    </row>
    <row r="82" spans="2:21" ht="14.4" x14ac:dyDescent="0.3">
      <c r="B82" s="64" t="str">
        <f t="shared" si="1"/>
        <v>ID_Miscellaneous_Electric_Miscellaneous</v>
      </c>
      <c r="C82" s="65" t="s">
        <v>30</v>
      </c>
      <c r="D82" s="65" t="s">
        <v>91</v>
      </c>
      <c r="E82" s="65" t="s">
        <v>118</v>
      </c>
      <c r="F82" s="65" t="s">
        <v>91</v>
      </c>
      <c r="G82" s="68">
        <v>734.68706588879468</v>
      </c>
      <c r="H82" s="68">
        <v>202.0069899581579</v>
      </c>
      <c r="I82" s="68">
        <v>5279.5821501871687</v>
      </c>
      <c r="J82" s="68">
        <v>1314.1111241835451</v>
      </c>
      <c r="K82" s="68">
        <v>112.84902047345045</v>
      </c>
      <c r="L82" s="68">
        <v>5119.8229574348497</v>
      </c>
      <c r="M82" s="68">
        <v>792.77041511230448</v>
      </c>
      <c r="N82" s="68">
        <v>894.71625322552438</v>
      </c>
      <c r="O82" s="68">
        <v>718.98024952945093</v>
      </c>
      <c r="P82" s="68">
        <v>5550.3591809541276</v>
      </c>
      <c r="Q82" s="68">
        <v>20.253331886479678</v>
      </c>
      <c r="R82" s="68">
        <v>399.38680622522031</v>
      </c>
      <c r="S82" s="68">
        <v>431.58190746978687</v>
      </c>
      <c r="T82" s="68">
        <v>823.34665285160122</v>
      </c>
      <c r="U82" s="68">
        <v>2353.7570517103018</v>
      </c>
    </row>
    <row r="83" spans="2:21" ht="14.4" x14ac:dyDescent="0.3">
      <c r="B83" s="64" t="str">
        <f t="shared" si="1"/>
        <v>CA_Cooling_Electric_Air-Cooled Chiller</v>
      </c>
      <c r="C83" s="65" t="s">
        <v>31</v>
      </c>
      <c r="D83" s="65" t="s">
        <v>76</v>
      </c>
      <c r="E83" s="65" t="s">
        <v>118</v>
      </c>
      <c r="F83" s="65" t="s">
        <v>77</v>
      </c>
      <c r="G83" s="68">
        <v>1</v>
      </c>
      <c r="H83" s="68">
        <v>1</v>
      </c>
      <c r="I83" s="68">
        <v>9820.5200315565653</v>
      </c>
      <c r="J83" s="68">
        <v>17.000100868693931</v>
      </c>
      <c r="K83" s="68">
        <v>1</v>
      </c>
      <c r="L83" s="68">
        <v>1</v>
      </c>
      <c r="M83" s="68">
        <v>1245.2249268612331</v>
      </c>
      <c r="N83" s="68">
        <v>1</v>
      </c>
      <c r="O83" s="68">
        <v>1</v>
      </c>
      <c r="P83" s="68">
        <v>488.57167666584849</v>
      </c>
      <c r="Q83" s="68">
        <v>745.15231049484873</v>
      </c>
      <c r="R83" s="68">
        <v>368.30912225135057</v>
      </c>
      <c r="S83" s="68">
        <v>1</v>
      </c>
      <c r="T83" s="68">
        <v>398.47108291529196</v>
      </c>
      <c r="U83" s="68">
        <v>141.40009132792864</v>
      </c>
    </row>
    <row r="84" spans="2:21" ht="14.4" x14ac:dyDescent="0.3">
      <c r="B84" s="64" t="str">
        <f t="shared" si="1"/>
        <v>CA_Cooling_Electric_Water-Cooled Chiller</v>
      </c>
      <c r="C84" s="65" t="s">
        <v>31</v>
      </c>
      <c r="D84" s="65" t="s">
        <v>76</v>
      </c>
      <c r="E84" s="65" t="s">
        <v>118</v>
      </c>
      <c r="F84" s="65" t="s">
        <v>78</v>
      </c>
      <c r="G84" s="68">
        <v>1</v>
      </c>
      <c r="H84" s="68">
        <v>1</v>
      </c>
      <c r="I84" s="68">
        <v>10700.34325259314</v>
      </c>
      <c r="J84" s="68">
        <v>18.523144806915017</v>
      </c>
      <c r="K84" s="68">
        <v>1</v>
      </c>
      <c r="L84" s="68">
        <v>1</v>
      </c>
      <c r="M84" s="68">
        <v>1356.7849870765406</v>
      </c>
      <c r="N84" s="68">
        <v>1</v>
      </c>
      <c r="O84" s="68">
        <v>1</v>
      </c>
      <c r="P84" s="68">
        <v>532.34295404119257</v>
      </c>
      <c r="Q84" s="68">
        <v>811.91072083114</v>
      </c>
      <c r="R84" s="68">
        <v>401.30604270312574</v>
      </c>
      <c r="S84" s="68">
        <v>1</v>
      </c>
      <c r="T84" s="68">
        <v>434.17022211911433</v>
      </c>
      <c r="U84" s="68">
        <v>154.0681662778542</v>
      </c>
    </row>
    <row r="85" spans="2:21" ht="14.4" x14ac:dyDescent="0.3">
      <c r="B85" s="64" t="str">
        <f t="shared" si="1"/>
        <v>CA_Cooling_Electric_RTU</v>
      </c>
      <c r="C85" s="65" t="s">
        <v>31</v>
      </c>
      <c r="D85" s="65" t="s">
        <v>76</v>
      </c>
      <c r="E85" s="65" t="s">
        <v>118</v>
      </c>
      <c r="F85" s="65" t="s">
        <v>79</v>
      </c>
      <c r="G85" s="68">
        <v>241.14591096230291</v>
      </c>
      <c r="H85" s="68">
        <v>80.095161211091622</v>
      </c>
      <c r="I85" s="68">
        <v>9550.492986075833</v>
      </c>
      <c r="J85" s="68">
        <v>16.532662586841532</v>
      </c>
      <c r="K85" s="68">
        <v>135.92476180261218</v>
      </c>
      <c r="L85" s="68">
        <v>21.060036371906982</v>
      </c>
      <c r="M85" s="68">
        <v>1210.9859652910884</v>
      </c>
      <c r="N85" s="68">
        <v>1</v>
      </c>
      <c r="O85" s="68">
        <v>88.125014961928613</v>
      </c>
      <c r="P85" s="68">
        <v>475.13780901609869</v>
      </c>
      <c r="Q85" s="68">
        <v>724.66344878594646</v>
      </c>
      <c r="R85" s="68">
        <v>358.18201861676124</v>
      </c>
      <c r="S85" s="68">
        <v>1</v>
      </c>
      <c r="T85" s="68">
        <v>387.51463978566369</v>
      </c>
      <c r="U85" s="68">
        <v>137.51212523557351</v>
      </c>
    </row>
    <row r="86" spans="2:21" ht="14.4" x14ac:dyDescent="0.3">
      <c r="B86" s="64" t="str">
        <f t="shared" si="1"/>
        <v>CA_Cooling_Electric_Air-Source Heat Pump</v>
      </c>
      <c r="C86" s="65" t="s">
        <v>31</v>
      </c>
      <c r="D86" s="65" t="s">
        <v>76</v>
      </c>
      <c r="E86" s="65" t="s">
        <v>118</v>
      </c>
      <c r="F86" s="65" t="s">
        <v>80</v>
      </c>
      <c r="G86" s="68">
        <v>240.96529986933396</v>
      </c>
      <c r="H86" s="68">
        <v>80.035172324901822</v>
      </c>
      <c r="I86" s="68">
        <v>9125.7125453654044</v>
      </c>
      <c r="J86" s="68">
        <v>15.797333875538964</v>
      </c>
      <c r="K86" s="68">
        <v>135.82295821119843</v>
      </c>
      <c r="L86" s="68">
        <v>21.044263032969095</v>
      </c>
      <c r="M86" s="68">
        <v>1157.1245413017227</v>
      </c>
      <c r="N86" s="68">
        <v>1</v>
      </c>
      <c r="O86" s="68">
        <v>88.059011954841893</v>
      </c>
      <c r="P86" s="68">
        <v>454.00494726683576</v>
      </c>
      <c r="Q86" s="68">
        <v>692.4323524864335</v>
      </c>
      <c r="R86" s="68">
        <v>342.25103830565013</v>
      </c>
      <c r="S86" s="68">
        <v>1</v>
      </c>
      <c r="T86" s="68">
        <v>370.27902276464829</v>
      </c>
      <c r="U86" s="68">
        <v>131.39595288240207</v>
      </c>
    </row>
    <row r="87" spans="2:21" ht="14.4" x14ac:dyDescent="0.3">
      <c r="B87" s="64" t="str">
        <f t="shared" si="1"/>
        <v>CA_Cooling_Electric_Geothermal Heat Pump</v>
      </c>
      <c r="C87" s="65" t="s">
        <v>31</v>
      </c>
      <c r="D87" s="65" t="s">
        <v>76</v>
      </c>
      <c r="E87" s="65" t="s">
        <v>118</v>
      </c>
      <c r="F87" s="65" t="s">
        <v>81</v>
      </c>
      <c r="G87" s="68">
        <v>1</v>
      </c>
      <c r="H87" s="68">
        <v>1</v>
      </c>
      <c r="I87" s="68">
        <v>1</v>
      </c>
      <c r="J87" s="68">
        <v>1</v>
      </c>
      <c r="K87" s="68">
        <v>1</v>
      </c>
      <c r="L87" s="68">
        <v>1</v>
      </c>
      <c r="M87" s="68">
        <v>1</v>
      </c>
      <c r="N87" s="68">
        <v>1</v>
      </c>
      <c r="O87" s="68">
        <v>1</v>
      </c>
      <c r="P87" s="68">
        <v>1</v>
      </c>
      <c r="Q87" s="68">
        <v>1</v>
      </c>
      <c r="R87" s="68">
        <v>1</v>
      </c>
      <c r="S87" s="68">
        <v>1</v>
      </c>
      <c r="T87" s="68">
        <v>1</v>
      </c>
      <c r="U87" s="68">
        <v>1</v>
      </c>
    </row>
    <row r="88" spans="2:21" ht="14.4" x14ac:dyDescent="0.3">
      <c r="B88" s="64" t="str">
        <f t="shared" si="1"/>
        <v>CA_Space Heating_Electric_Electric Furnace</v>
      </c>
      <c r="C88" s="65" t="s">
        <v>31</v>
      </c>
      <c r="D88" s="65" t="s">
        <v>119</v>
      </c>
      <c r="E88" s="65" t="s">
        <v>118</v>
      </c>
      <c r="F88" s="65" t="s">
        <v>82</v>
      </c>
      <c r="G88" s="68">
        <v>235.94599490430221</v>
      </c>
      <c r="H88" s="68">
        <v>78.368040426469179</v>
      </c>
      <c r="I88" s="68">
        <v>8935.6240375460493</v>
      </c>
      <c r="J88" s="68">
        <v>15.468275557188754</v>
      </c>
      <c r="K88" s="68">
        <v>132.99376724932776</v>
      </c>
      <c r="L88" s="68">
        <v>20.605911228854165</v>
      </c>
      <c r="M88" s="68">
        <v>1133.0216478209384</v>
      </c>
      <c r="N88" s="68">
        <v>1</v>
      </c>
      <c r="O88" s="68">
        <v>86.224743551215269</v>
      </c>
      <c r="P88" s="68">
        <v>444.54802841917962</v>
      </c>
      <c r="Q88" s="68">
        <v>678.00899299579964</v>
      </c>
      <c r="R88" s="68">
        <v>335.12195234685703</v>
      </c>
      <c r="S88" s="68">
        <v>1</v>
      </c>
      <c r="T88" s="68">
        <v>362.5661141491027</v>
      </c>
      <c r="U88" s="68">
        <v>128.65897640053785</v>
      </c>
    </row>
    <row r="89" spans="2:21" ht="14.4" x14ac:dyDescent="0.3">
      <c r="B89" s="64" t="str">
        <f t="shared" si="1"/>
        <v>CA_Space Heating_Electric_Electric Room Heat</v>
      </c>
      <c r="C89" s="65" t="s">
        <v>31</v>
      </c>
      <c r="D89" s="65" t="s">
        <v>119</v>
      </c>
      <c r="E89" s="65" t="s">
        <v>118</v>
      </c>
      <c r="F89" s="65" t="s">
        <v>83</v>
      </c>
      <c r="G89" s="68">
        <v>224.71047133743068</v>
      </c>
      <c r="H89" s="68">
        <v>74.636228977589695</v>
      </c>
      <c r="I89" s="68">
        <v>8510.1181309962358</v>
      </c>
      <c r="J89" s="68">
        <v>14.731691006846427</v>
      </c>
      <c r="K89" s="68">
        <v>126.66073071364548</v>
      </c>
      <c r="L89" s="68">
        <v>19.624677360813493</v>
      </c>
      <c r="M89" s="68">
        <v>1079.0682360199412</v>
      </c>
      <c r="N89" s="68">
        <v>1</v>
      </c>
      <c r="O89" s="68">
        <v>82.118803382109775</v>
      </c>
      <c r="P89" s="68">
        <v>423.37907468493302</v>
      </c>
      <c r="Q89" s="68">
        <v>645.72285047218998</v>
      </c>
      <c r="R89" s="68">
        <v>319.16376413986382</v>
      </c>
      <c r="S89" s="68">
        <v>1</v>
      </c>
      <c r="T89" s="68">
        <v>345.3010610943835</v>
      </c>
      <c r="U89" s="68">
        <v>122.53235847670275</v>
      </c>
    </row>
    <row r="90" spans="2:21" ht="14.4" x14ac:dyDescent="0.3">
      <c r="B90" s="64" t="str">
        <f t="shared" si="1"/>
        <v>CA_Space Heating_Electric_Air-Source Heat Pump</v>
      </c>
      <c r="C90" s="65" t="s">
        <v>31</v>
      </c>
      <c r="D90" s="65" t="s">
        <v>119</v>
      </c>
      <c r="E90" s="65" t="s">
        <v>118</v>
      </c>
      <c r="F90" s="65" t="s">
        <v>80</v>
      </c>
      <c r="G90" s="68">
        <v>195.58563073805163</v>
      </c>
      <c r="H90" s="68">
        <v>64.962588675145241</v>
      </c>
      <c r="I90" s="68">
        <v>7407.1173114440207</v>
      </c>
      <c r="J90" s="68">
        <v>12.822308903822742</v>
      </c>
      <c r="K90" s="68">
        <v>110.24416779034341</v>
      </c>
      <c r="L90" s="68">
        <v>17.081112761682466</v>
      </c>
      <c r="M90" s="68">
        <v>939.20964294734097</v>
      </c>
      <c r="N90" s="68">
        <v>1</v>
      </c>
      <c r="O90" s="68">
        <v>71.475342734811932</v>
      </c>
      <c r="P90" s="68">
        <v>368.50469348711619</v>
      </c>
      <c r="Q90" s="68">
        <v>562.03037731129859</v>
      </c>
      <c r="R90" s="68">
        <v>277.79678332964232</v>
      </c>
      <c r="S90" s="68">
        <v>1</v>
      </c>
      <c r="T90" s="68">
        <v>300.54641168568384</v>
      </c>
      <c r="U90" s="68">
        <v>106.65087601769868</v>
      </c>
    </row>
    <row r="91" spans="2:21" ht="14.4" x14ac:dyDescent="0.3">
      <c r="B91" s="64" t="str">
        <f t="shared" si="1"/>
        <v>CA_Space Heating_Electric_Geothermal Heat Pump</v>
      </c>
      <c r="C91" s="65" t="s">
        <v>31</v>
      </c>
      <c r="D91" s="65" t="s">
        <v>119</v>
      </c>
      <c r="E91" s="65" t="s">
        <v>118</v>
      </c>
      <c r="F91" s="65" t="s">
        <v>81</v>
      </c>
      <c r="G91" s="68">
        <v>1</v>
      </c>
      <c r="H91" s="68">
        <v>1</v>
      </c>
      <c r="I91" s="68">
        <v>1</v>
      </c>
      <c r="J91" s="68">
        <v>1</v>
      </c>
      <c r="K91" s="68">
        <v>1</v>
      </c>
      <c r="L91" s="68">
        <v>1</v>
      </c>
      <c r="M91" s="68">
        <v>1</v>
      </c>
      <c r="N91" s="68">
        <v>1</v>
      </c>
      <c r="O91" s="68">
        <v>1</v>
      </c>
      <c r="P91" s="68">
        <v>1</v>
      </c>
      <c r="Q91" s="68">
        <v>1</v>
      </c>
      <c r="R91" s="68">
        <v>1</v>
      </c>
      <c r="S91" s="68">
        <v>1</v>
      </c>
      <c r="T91" s="68">
        <v>1</v>
      </c>
      <c r="U91" s="68">
        <v>1</v>
      </c>
    </row>
    <row r="92" spans="2:21" ht="14.4" x14ac:dyDescent="0.3">
      <c r="B92" s="64" t="str">
        <f t="shared" si="1"/>
        <v>CA_Ventilation_Electric_Ventilation</v>
      </c>
      <c r="C92" s="65" t="s">
        <v>31</v>
      </c>
      <c r="D92" s="65" t="s">
        <v>84</v>
      </c>
      <c r="E92" s="65" t="s">
        <v>118</v>
      </c>
      <c r="F92" s="65" t="s">
        <v>84</v>
      </c>
      <c r="G92" s="68">
        <v>106.57042075858956</v>
      </c>
      <c r="H92" s="68">
        <v>35.396723074966225</v>
      </c>
      <c r="I92" s="68">
        <v>4035.9795630694375</v>
      </c>
      <c r="J92" s="68">
        <v>6.9866014687302238</v>
      </c>
      <c r="K92" s="68">
        <v>60.069685606569948</v>
      </c>
      <c r="L92" s="68">
        <v>9.3071324675962668</v>
      </c>
      <c r="M92" s="68">
        <v>511.75521663693314</v>
      </c>
      <c r="N92" s="68">
        <v>1</v>
      </c>
      <c r="O92" s="68">
        <v>38.945383259340687</v>
      </c>
      <c r="P92" s="68">
        <v>200.79031413628616</v>
      </c>
      <c r="Q92" s="68">
        <v>306.23831394542765</v>
      </c>
      <c r="R92" s="68">
        <v>151.36551684859032</v>
      </c>
      <c r="S92" s="68">
        <v>1</v>
      </c>
      <c r="T92" s="68">
        <v>163.76130204434401</v>
      </c>
      <c r="U92" s="68">
        <v>58.111777887715093</v>
      </c>
    </row>
    <row r="93" spans="2:21" ht="14.4" x14ac:dyDescent="0.3">
      <c r="B93" s="64" t="str">
        <f t="shared" si="1"/>
        <v>CA_Interior Lighting_Electric_General Service Lighting</v>
      </c>
      <c r="C93" s="65" t="s">
        <v>31</v>
      </c>
      <c r="D93" s="65" t="s">
        <v>85</v>
      </c>
      <c r="E93" s="65" t="s">
        <v>118</v>
      </c>
      <c r="F93" s="65" t="s">
        <v>86</v>
      </c>
      <c r="G93" s="68">
        <v>14.855122674534075</v>
      </c>
      <c r="H93" s="68">
        <v>7.2038223970838269</v>
      </c>
      <c r="I93" s="68">
        <v>454.77540056883817</v>
      </c>
      <c r="J93" s="68">
        <v>1.1622781631856589</v>
      </c>
      <c r="K93" s="68">
        <v>7.1313555859710007</v>
      </c>
      <c r="L93" s="68">
        <v>1.1049245628964204</v>
      </c>
      <c r="M93" s="68">
        <v>57.86150322487071</v>
      </c>
      <c r="N93" s="68">
        <v>3.7929006706439488</v>
      </c>
      <c r="O93" s="68">
        <v>3.5226816974926956</v>
      </c>
      <c r="P93" s="68">
        <v>20.161247155661218</v>
      </c>
      <c r="Q93" s="68">
        <v>12.118671221824016</v>
      </c>
      <c r="R93" s="68">
        <v>15.50337248456889</v>
      </c>
      <c r="S93" s="68">
        <v>51.891849620093907</v>
      </c>
      <c r="T93" s="68">
        <v>21.484661842988881</v>
      </c>
      <c r="U93" s="68">
        <v>5.9520064879438319</v>
      </c>
    </row>
    <row r="94" spans="2:21" ht="14.4" x14ac:dyDescent="0.3">
      <c r="B94" s="64" t="str">
        <f t="shared" si="1"/>
        <v>CA_Interior Lighting_Electric_High-Bay Lighting</v>
      </c>
      <c r="C94" s="65" t="s">
        <v>31</v>
      </c>
      <c r="D94" s="65" t="s">
        <v>85</v>
      </c>
      <c r="E94" s="65" t="s">
        <v>118</v>
      </c>
      <c r="F94" s="65" t="s">
        <v>87</v>
      </c>
      <c r="G94" s="68">
        <v>90.183417213258522</v>
      </c>
      <c r="H94" s="68">
        <v>43.733420113732144</v>
      </c>
      <c r="I94" s="68">
        <v>2760.8792324640067</v>
      </c>
      <c r="J94" s="68">
        <v>7.0560317006415847</v>
      </c>
      <c r="K94" s="68">
        <v>43.293484018697001</v>
      </c>
      <c r="L94" s="68">
        <v>6.7078458406598482</v>
      </c>
      <c r="M94" s="68">
        <v>351.26926921042639</v>
      </c>
      <c r="N94" s="68">
        <v>23.026181009969999</v>
      </c>
      <c r="O94" s="68">
        <v>21.385718596528367</v>
      </c>
      <c r="P94" s="68">
        <v>122.39617293067185</v>
      </c>
      <c r="Q94" s="68">
        <v>73.570794857292753</v>
      </c>
      <c r="R94" s="68">
        <v>94.118853113562778</v>
      </c>
      <c r="S94" s="68">
        <v>315.02831897033656</v>
      </c>
      <c r="T94" s="68">
        <v>130.43044242196493</v>
      </c>
      <c r="U94" s="68">
        <v>36.133817008353702</v>
      </c>
    </row>
    <row r="95" spans="2:21" ht="14.4" x14ac:dyDescent="0.3">
      <c r="B95" s="64" t="str">
        <f t="shared" si="1"/>
        <v>CA_Interior Lighting_Electric_Linear Lighting</v>
      </c>
      <c r="C95" s="65" t="s">
        <v>31</v>
      </c>
      <c r="D95" s="65" t="s">
        <v>85</v>
      </c>
      <c r="E95" s="65" t="s">
        <v>118</v>
      </c>
      <c r="F95" s="65" t="s">
        <v>88</v>
      </c>
      <c r="G95" s="68">
        <v>48.710480414994564</v>
      </c>
      <c r="H95" s="68">
        <v>23.621592192422394</v>
      </c>
      <c r="I95" s="68">
        <v>1491.2248608087982</v>
      </c>
      <c r="J95" s="68">
        <v>3.8111518124105026</v>
      </c>
      <c r="K95" s="68">
        <v>23.383970917877168</v>
      </c>
      <c r="L95" s="68">
        <v>3.6230872985840628</v>
      </c>
      <c r="M95" s="68">
        <v>189.72994578152208</v>
      </c>
      <c r="N95" s="68">
        <v>12.437057430036777</v>
      </c>
      <c r="O95" s="68">
        <v>11.550999718644846</v>
      </c>
      <c r="P95" s="68">
        <v>66.109453030720445</v>
      </c>
      <c r="Q95" s="68">
        <v>39.737557887581147</v>
      </c>
      <c r="R95" s="68">
        <v>50.836114808432193</v>
      </c>
      <c r="S95" s="68">
        <v>170.15523735462571</v>
      </c>
      <c r="T95" s="68">
        <v>70.448977289143457</v>
      </c>
      <c r="U95" s="68">
        <v>19.516842897428443</v>
      </c>
    </row>
    <row r="96" spans="2:21" ht="14.4" x14ac:dyDescent="0.3">
      <c r="B96" s="64" t="str">
        <f t="shared" si="1"/>
        <v>CA_Exterior Lighting_Electric_General Service Lighting</v>
      </c>
      <c r="C96" s="65" t="s">
        <v>31</v>
      </c>
      <c r="D96" s="65" t="s">
        <v>89</v>
      </c>
      <c r="E96" s="65" t="s">
        <v>118</v>
      </c>
      <c r="F96" s="65" t="s">
        <v>86</v>
      </c>
      <c r="G96" s="68">
        <v>15.762193833850361</v>
      </c>
      <c r="H96" s="68">
        <v>7.6436962154558055</v>
      </c>
      <c r="I96" s="68">
        <v>482.54451825708662</v>
      </c>
      <c r="J96" s="68">
        <v>1.2332482267810363</v>
      </c>
      <c r="K96" s="68">
        <v>7.5668044961272596</v>
      </c>
      <c r="L96" s="68">
        <v>1.1723925485995363</v>
      </c>
      <c r="M96" s="68">
        <v>61.394594264229127</v>
      </c>
      <c r="N96" s="68">
        <v>4.0244996203039483</v>
      </c>
      <c r="O96" s="68">
        <v>3.7377807607084215</v>
      </c>
      <c r="P96" s="68">
        <v>21.392316479787244</v>
      </c>
      <c r="Q96" s="68">
        <v>12.858651455941983</v>
      </c>
      <c r="R96" s="68">
        <v>16.4500265352283</v>
      </c>
      <c r="S96" s="68">
        <v>55.060426630545379</v>
      </c>
      <c r="T96" s="68">
        <v>22.796540415277384</v>
      </c>
      <c r="U96" s="68">
        <v>6.315442963263723</v>
      </c>
    </row>
    <row r="97" spans="2:21" ht="14.4" x14ac:dyDescent="0.3">
      <c r="B97" s="64" t="str">
        <f t="shared" si="1"/>
        <v>CA_Exterior Lighting_Electric_Area Lighting</v>
      </c>
      <c r="C97" s="65" t="s">
        <v>31</v>
      </c>
      <c r="D97" s="65" t="s">
        <v>89</v>
      </c>
      <c r="E97" s="65" t="s">
        <v>118</v>
      </c>
      <c r="F97" s="65" t="s">
        <v>90</v>
      </c>
      <c r="G97" s="68">
        <v>36.860249659517706</v>
      </c>
      <c r="H97" s="68">
        <v>17.874957876621078</v>
      </c>
      <c r="I97" s="68">
        <v>1128.4413579910283</v>
      </c>
      <c r="J97" s="68">
        <v>2.8839790964683343</v>
      </c>
      <c r="K97" s="68">
        <v>17.695144837834999</v>
      </c>
      <c r="L97" s="68">
        <v>2.7416667055274218</v>
      </c>
      <c r="M97" s="68">
        <v>143.57265848769691</v>
      </c>
      <c r="N97" s="68">
        <v>9.411384120937468</v>
      </c>
      <c r="O97" s="68">
        <v>8.7408855305644266</v>
      </c>
      <c r="P97" s="68">
        <v>50.026419834208632</v>
      </c>
      <c r="Q97" s="68">
        <v>30.070249607821314</v>
      </c>
      <c r="R97" s="68">
        <v>38.468762114320953</v>
      </c>
      <c r="S97" s="68">
        <v>128.76006305688779</v>
      </c>
      <c r="T97" s="68">
        <v>53.31022952375065</v>
      </c>
      <c r="U97" s="68">
        <v>14.768807362108168</v>
      </c>
    </row>
    <row r="98" spans="2:21" ht="14.4" x14ac:dyDescent="0.3">
      <c r="B98" s="64" t="str">
        <f t="shared" si="1"/>
        <v>CA_Exterior Lighting_Electric_Linear Lighting</v>
      </c>
      <c r="C98" s="65" t="s">
        <v>31</v>
      </c>
      <c r="D98" s="65" t="s">
        <v>89</v>
      </c>
      <c r="E98" s="65" t="s">
        <v>118</v>
      </c>
      <c r="F98" s="65" t="s">
        <v>88</v>
      </c>
      <c r="G98" s="68">
        <v>38.682905694632275</v>
      </c>
      <c r="H98" s="68">
        <v>18.758834143119167</v>
      </c>
      <c r="I98" s="68">
        <v>1184.2402326707647</v>
      </c>
      <c r="J98" s="68">
        <v>3.0265853444964175</v>
      </c>
      <c r="K98" s="68">
        <v>18.570129755973728</v>
      </c>
      <c r="L98" s="68">
        <v>2.8772359274741293</v>
      </c>
      <c r="M98" s="68">
        <v>150.67200195083794</v>
      </c>
      <c r="N98" s="68">
        <v>9.8767557943596174</v>
      </c>
      <c r="O98" s="68">
        <v>9.1731025641355775</v>
      </c>
      <c r="P98" s="68">
        <v>52.500113226636621</v>
      </c>
      <c r="Q98" s="68">
        <v>31.557155486955665</v>
      </c>
      <c r="R98" s="68">
        <v>40.370955454808794</v>
      </c>
      <c r="S98" s="68">
        <v>135.12695715500655</v>
      </c>
      <c r="T98" s="68">
        <v>55.946299883347827</v>
      </c>
      <c r="U98" s="68">
        <v>15.499091506101756</v>
      </c>
    </row>
    <row r="99" spans="2:21" ht="14.4" x14ac:dyDescent="0.3">
      <c r="B99" s="64" t="str">
        <f t="shared" si="1"/>
        <v>CA_Motors_Electric_Pumps</v>
      </c>
      <c r="C99" s="65" t="s">
        <v>31</v>
      </c>
      <c r="D99" s="65" t="s">
        <v>93</v>
      </c>
      <c r="E99" s="65" t="s">
        <v>118</v>
      </c>
      <c r="F99" s="65" t="s">
        <v>94</v>
      </c>
      <c r="G99" s="68">
        <v>36.893882799937685</v>
      </c>
      <c r="H99" s="68">
        <v>533.78017395514269</v>
      </c>
      <c r="I99" s="68">
        <v>8086.8107847404381</v>
      </c>
      <c r="J99" s="68">
        <v>204.6699975006905</v>
      </c>
      <c r="K99" s="68">
        <v>1686.1860844455632</v>
      </c>
      <c r="L99" s="68">
        <v>1</v>
      </c>
      <c r="M99" s="68">
        <v>381.79998916783325</v>
      </c>
      <c r="N99" s="68">
        <v>550.60525208701551</v>
      </c>
      <c r="O99" s="68">
        <v>1031.4732474083191</v>
      </c>
      <c r="P99" s="68">
        <v>1419.6855555945594</v>
      </c>
      <c r="Q99" s="68">
        <v>266.55077402322252</v>
      </c>
      <c r="R99" s="68">
        <v>232.49825864629264</v>
      </c>
      <c r="S99" s="68">
        <v>1248.5673842501544</v>
      </c>
      <c r="T99" s="68">
        <v>416.04279296121001</v>
      </c>
      <c r="U99" s="68">
        <v>89.260007477454209</v>
      </c>
    </row>
    <row r="100" spans="2:21" ht="14.4" x14ac:dyDescent="0.3">
      <c r="B100" s="64" t="str">
        <f t="shared" si="1"/>
        <v>CA_Motors_Electric_Fans &amp; Blowers</v>
      </c>
      <c r="C100" s="65" t="s">
        <v>31</v>
      </c>
      <c r="D100" s="65" t="s">
        <v>93</v>
      </c>
      <c r="E100" s="65" t="s">
        <v>118</v>
      </c>
      <c r="F100" s="65" t="s">
        <v>95</v>
      </c>
      <c r="G100" s="68">
        <v>2.371749608567423</v>
      </c>
      <c r="H100" s="68">
        <v>373.64612176859987</v>
      </c>
      <c r="I100" s="68">
        <v>3751.0528013802614</v>
      </c>
      <c r="J100" s="68">
        <v>57.111614760850472</v>
      </c>
      <c r="K100" s="68">
        <v>313.70903896661645</v>
      </c>
      <c r="L100" s="68">
        <v>1</v>
      </c>
      <c r="M100" s="68">
        <v>286.34999187587493</v>
      </c>
      <c r="N100" s="68">
        <v>375.41267187751055</v>
      </c>
      <c r="O100" s="68">
        <v>1</v>
      </c>
      <c r="P100" s="68">
        <v>648.73048566903697</v>
      </c>
      <c r="Q100" s="68">
        <v>199.91308051741692</v>
      </c>
      <c r="R100" s="68">
        <v>162.74878105240484</v>
      </c>
      <c r="S100" s="68">
        <v>1216.16049763463</v>
      </c>
      <c r="T100" s="68">
        <v>220.29075498616351</v>
      </c>
      <c r="U100" s="68">
        <v>62.482005234217958</v>
      </c>
    </row>
    <row r="101" spans="2:21" ht="14.4" x14ac:dyDescent="0.3">
      <c r="B101" s="64" t="str">
        <f t="shared" si="1"/>
        <v>CA_Motors_Electric_Compressed Air</v>
      </c>
      <c r="C101" s="65" t="s">
        <v>31</v>
      </c>
      <c r="D101" s="65" t="s">
        <v>93</v>
      </c>
      <c r="E101" s="65" t="s">
        <v>118</v>
      </c>
      <c r="F101" s="65" t="s">
        <v>96</v>
      </c>
      <c r="G101" s="68">
        <v>435.34781703926484</v>
      </c>
      <c r="H101" s="68">
        <v>373.64612176859987</v>
      </c>
      <c r="I101" s="68">
        <v>10977.316106980554</v>
      </c>
      <c r="J101" s="68">
        <v>33.054952317034797</v>
      </c>
      <c r="K101" s="68">
        <v>509.77718832075169</v>
      </c>
      <c r="L101" s="68">
        <v>1</v>
      </c>
      <c r="M101" s="68">
        <v>286.34999187587493</v>
      </c>
      <c r="N101" s="68">
        <v>1</v>
      </c>
      <c r="O101" s="68">
        <v>174.33350660422295</v>
      </c>
      <c r="P101" s="68">
        <v>1504.3025754644336</v>
      </c>
      <c r="Q101" s="68">
        <v>199.91308051741692</v>
      </c>
      <c r="R101" s="68">
        <v>162.74878105240484</v>
      </c>
      <c r="S101" s="68">
        <v>813.03482664857268</v>
      </c>
      <c r="T101" s="68">
        <v>281.07984940006685</v>
      </c>
      <c r="U101" s="68">
        <v>62.482005234217958</v>
      </c>
    </row>
    <row r="102" spans="2:21" ht="14.4" x14ac:dyDescent="0.3">
      <c r="B102" s="64" t="str">
        <f t="shared" si="1"/>
        <v>CA_Motors_Electric_Material Handling</v>
      </c>
      <c r="C102" s="65" t="s">
        <v>31</v>
      </c>
      <c r="D102" s="65" t="s">
        <v>93</v>
      </c>
      <c r="E102" s="65" t="s">
        <v>118</v>
      </c>
      <c r="F102" s="65" t="s">
        <v>97</v>
      </c>
      <c r="G102" s="68">
        <v>965.82914615551192</v>
      </c>
      <c r="H102" s="68">
        <v>1067.5603479102854</v>
      </c>
      <c r="I102" s="68">
        <v>16311.542718060988</v>
      </c>
      <c r="J102" s="68">
        <v>229.80043547449822</v>
      </c>
      <c r="K102" s="68">
        <v>470.56355844992464</v>
      </c>
      <c r="L102" s="68">
        <v>388.8459281864836</v>
      </c>
      <c r="M102" s="68">
        <v>1145.3999675035</v>
      </c>
      <c r="N102" s="68">
        <v>1</v>
      </c>
      <c r="O102" s="68">
        <v>1</v>
      </c>
      <c r="P102" s="68">
        <v>1363.274209014643</v>
      </c>
      <c r="Q102" s="68">
        <v>999.56540258708446</v>
      </c>
      <c r="R102" s="68">
        <v>464.99651729258528</v>
      </c>
      <c r="S102" s="68">
        <v>9651.7178932983988</v>
      </c>
      <c r="T102" s="68">
        <v>1111.0740673954031</v>
      </c>
      <c r="U102" s="68">
        <v>178.52001495490842</v>
      </c>
    </row>
    <row r="103" spans="2:21" ht="14.4" x14ac:dyDescent="0.3">
      <c r="B103" s="64" t="str">
        <f t="shared" si="1"/>
        <v>CA_Motors_Electric_Other Motors</v>
      </c>
      <c r="C103" s="65" t="s">
        <v>31</v>
      </c>
      <c r="D103" s="65" t="s">
        <v>93</v>
      </c>
      <c r="E103" s="65" t="s">
        <v>118</v>
      </c>
      <c r="F103" s="65" t="s">
        <v>98</v>
      </c>
      <c r="G103" s="68">
        <v>1</v>
      </c>
      <c r="H103" s="68">
        <v>160.13405218654279</v>
      </c>
      <c r="I103" s="68">
        <v>1729.3501051951516</v>
      </c>
      <c r="J103" s="68">
        <v>1</v>
      </c>
      <c r="K103" s="68">
        <v>196.06814935413527</v>
      </c>
      <c r="L103" s="68">
        <v>1</v>
      </c>
      <c r="M103" s="68">
        <v>95.449997291958312</v>
      </c>
      <c r="N103" s="68">
        <v>187.70633593875527</v>
      </c>
      <c r="O103" s="68">
        <v>1</v>
      </c>
      <c r="P103" s="68">
        <v>178.71292819742587</v>
      </c>
      <c r="Q103" s="68">
        <v>1</v>
      </c>
      <c r="R103" s="68">
        <v>69.749477593887789</v>
      </c>
      <c r="S103" s="68">
        <v>55.280964187755949</v>
      </c>
      <c r="T103" s="68">
        <v>330.01785889382847</v>
      </c>
      <c r="U103" s="68">
        <v>26.778002243236262</v>
      </c>
    </row>
    <row r="104" spans="2:21" ht="14.4" x14ac:dyDescent="0.3">
      <c r="B104" s="64" t="str">
        <f t="shared" si="1"/>
        <v>CA_Process_Electric_Process Heating</v>
      </c>
      <c r="C104" s="65" t="s">
        <v>31</v>
      </c>
      <c r="D104" s="65" t="s">
        <v>99</v>
      </c>
      <c r="E104" s="65" t="s">
        <v>118</v>
      </c>
      <c r="F104" s="65" t="s">
        <v>3</v>
      </c>
      <c r="G104" s="68">
        <v>142.56525885242806</v>
      </c>
      <c r="H104" s="68">
        <v>26.408071764096533</v>
      </c>
      <c r="I104" s="68">
        <v>2305.8001402602017</v>
      </c>
      <c r="J104" s="68">
        <v>2.384239376937078</v>
      </c>
      <c r="K104" s="68">
        <v>235.28177922496232</v>
      </c>
      <c r="L104" s="68">
        <v>145.81722306993137</v>
      </c>
      <c r="M104" s="68">
        <v>1</v>
      </c>
      <c r="N104" s="68">
        <v>1</v>
      </c>
      <c r="O104" s="68">
        <v>1</v>
      </c>
      <c r="P104" s="68">
        <v>349.83856663468276</v>
      </c>
      <c r="Q104" s="68">
        <v>299.86962077612532</v>
      </c>
      <c r="R104" s="68">
        <v>255.74808451092196</v>
      </c>
      <c r="S104" s="68">
        <v>1</v>
      </c>
      <c r="T104" s="68">
        <v>379.65299102995135</v>
      </c>
      <c r="U104" s="68">
        <v>98.186008225199657</v>
      </c>
    </row>
    <row r="105" spans="2:21" ht="14.4" x14ac:dyDescent="0.3">
      <c r="B105" s="64" t="str">
        <f t="shared" si="1"/>
        <v>CA_Process_Electric_Process Cooling</v>
      </c>
      <c r="C105" s="65" t="s">
        <v>31</v>
      </c>
      <c r="D105" s="65" t="s">
        <v>99</v>
      </c>
      <c r="E105" s="65" t="s">
        <v>118</v>
      </c>
      <c r="F105" s="65" t="s">
        <v>100</v>
      </c>
      <c r="G105" s="68">
        <v>1</v>
      </c>
      <c r="H105" s="68">
        <v>1</v>
      </c>
      <c r="I105" s="68">
        <v>41553.93340617283</v>
      </c>
      <c r="J105" s="68">
        <v>1</v>
      </c>
      <c r="K105" s="68">
        <v>78.427259741654112</v>
      </c>
      <c r="L105" s="68">
        <v>1</v>
      </c>
      <c r="M105" s="68">
        <v>1</v>
      </c>
      <c r="N105" s="68">
        <v>1</v>
      </c>
      <c r="O105" s="68">
        <v>1</v>
      </c>
      <c r="P105" s="68">
        <v>324.99317895994403</v>
      </c>
      <c r="Q105" s="68">
        <v>1</v>
      </c>
      <c r="R105" s="68">
        <v>69.749477593887789</v>
      </c>
      <c r="S105" s="68">
        <v>1</v>
      </c>
      <c r="T105" s="68">
        <v>1</v>
      </c>
      <c r="U105" s="68">
        <v>26.778002243236262</v>
      </c>
    </row>
    <row r="106" spans="2:21" ht="14.4" x14ac:dyDescent="0.3">
      <c r="B106" s="64" t="str">
        <f t="shared" si="1"/>
        <v>CA_Process_Electric_Process Refrigeration</v>
      </c>
      <c r="C106" s="65" t="s">
        <v>31</v>
      </c>
      <c r="D106" s="65" t="s">
        <v>99</v>
      </c>
      <c r="E106" s="65" t="s">
        <v>118</v>
      </c>
      <c r="F106" s="65" t="s">
        <v>101</v>
      </c>
      <c r="G106" s="68">
        <v>867.18886081394783</v>
      </c>
      <c r="H106" s="68">
        <v>1</v>
      </c>
      <c r="I106" s="68">
        <v>20793.476996916146</v>
      </c>
      <c r="J106" s="68">
        <v>1</v>
      </c>
      <c r="K106" s="68">
        <v>78.427259741654112</v>
      </c>
      <c r="L106" s="68">
        <v>1</v>
      </c>
      <c r="M106" s="68">
        <v>1</v>
      </c>
      <c r="N106" s="68">
        <v>1</v>
      </c>
      <c r="O106" s="68">
        <v>1</v>
      </c>
      <c r="P106" s="68">
        <v>324.99317895994403</v>
      </c>
      <c r="Q106" s="68">
        <v>1</v>
      </c>
      <c r="R106" s="68">
        <v>69.749477593887789</v>
      </c>
      <c r="S106" s="68">
        <v>1</v>
      </c>
      <c r="T106" s="68">
        <v>1</v>
      </c>
      <c r="U106" s="68">
        <v>26.778002243236262</v>
      </c>
    </row>
    <row r="107" spans="2:21" ht="14.4" x14ac:dyDescent="0.3">
      <c r="B107" s="64" t="str">
        <f t="shared" si="1"/>
        <v>CA_Process_Electric_Process Electrochemical</v>
      </c>
      <c r="C107" s="65" t="s">
        <v>31</v>
      </c>
      <c r="D107" s="65" t="s">
        <v>99</v>
      </c>
      <c r="E107" s="65" t="s">
        <v>118</v>
      </c>
      <c r="F107" s="65" t="s">
        <v>102</v>
      </c>
      <c r="G107" s="68">
        <v>7.3733173121121913</v>
      </c>
      <c r="H107" s="68">
        <v>26.408071764096533</v>
      </c>
      <c r="I107" s="68">
        <v>287.92712240552743</v>
      </c>
      <c r="J107" s="68">
        <v>3.3601761479886147</v>
      </c>
      <c r="K107" s="68">
        <v>52.604299134252727</v>
      </c>
      <c r="L107" s="68">
        <v>10.211559978206656</v>
      </c>
      <c r="M107" s="68">
        <v>30.676168399596115</v>
      </c>
      <c r="N107" s="68">
        <v>1</v>
      </c>
      <c r="O107" s="68">
        <v>1</v>
      </c>
      <c r="P107" s="68">
        <v>1373.61113025191</v>
      </c>
      <c r="Q107" s="68">
        <v>76.64632468717906</v>
      </c>
      <c r="R107" s="68">
        <v>23.095205421552766</v>
      </c>
      <c r="S107" s="68">
        <v>1</v>
      </c>
      <c r="T107" s="68">
        <v>75.940856837648511</v>
      </c>
      <c r="U107" s="68">
        <v>6.2440713794450655</v>
      </c>
    </row>
    <row r="108" spans="2:21" ht="14.4" x14ac:dyDescent="0.3">
      <c r="B108" s="64" t="str">
        <f t="shared" si="1"/>
        <v>CA_Process_Electric_Process Other</v>
      </c>
      <c r="C108" s="65" t="s">
        <v>31</v>
      </c>
      <c r="D108" s="65" t="s">
        <v>99</v>
      </c>
      <c r="E108" s="65" t="s">
        <v>118</v>
      </c>
      <c r="F108" s="65" t="s">
        <v>6</v>
      </c>
      <c r="G108" s="68">
        <v>59.897360047217276</v>
      </c>
      <c r="H108" s="68">
        <v>145.24439470253094</v>
      </c>
      <c r="I108" s="68">
        <v>2338.9844473060789</v>
      </c>
      <c r="J108" s="68">
        <v>13.826232048547356</v>
      </c>
      <c r="K108" s="68">
        <v>25.822960607401388</v>
      </c>
      <c r="L108" s="68">
        <v>12.427275822534517</v>
      </c>
      <c r="M108" s="68">
        <v>233.15981920102575</v>
      </c>
      <c r="N108" s="68">
        <v>1</v>
      </c>
      <c r="O108" s="68">
        <v>1</v>
      </c>
      <c r="P108" s="68">
        <v>124.36866348566012</v>
      </c>
      <c r="Q108" s="68">
        <v>248.08671495969205</v>
      </c>
      <c r="R108" s="68">
        <v>52.844961557790228</v>
      </c>
      <c r="S108" s="68">
        <v>1</v>
      </c>
      <c r="T108" s="68">
        <v>70.733747115164121</v>
      </c>
      <c r="U108" s="68">
        <v>16.818708393021385</v>
      </c>
    </row>
    <row r="109" spans="2:21" ht="14.4" x14ac:dyDescent="0.3">
      <c r="B109" s="64" t="str">
        <f t="shared" si="1"/>
        <v>CA_Miscellaneous_Electric_Miscellaneous</v>
      </c>
      <c r="C109" s="65" t="s">
        <v>31</v>
      </c>
      <c r="D109" s="65" t="s">
        <v>91</v>
      </c>
      <c r="E109" s="65" t="s">
        <v>118</v>
      </c>
      <c r="F109" s="65" t="s">
        <v>91</v>
      </c>
      <c r="G109" s="68">
        <v>285.91122189084462</v>
      </c>
      <c r="H109" s="68">
        <v>26.408071764096533</v>
      </c>
      <c r="I109" s="68">
        <v>3730.5491098336793</v>
      </c>
      <c r="J109" s="68">
        <v>1</v>
      </c>
      <c r="K109" s="68">
        <v>1</v>
      </c>
      <c r="L109" s="68">
        <v>7.739752338827909</v>
      </c>
      <c r="M109" s="68">
        <v>22.514004275252066</v>
      </c>
      <c r="N109" s="68">
        <v>75.082534375502021</v>
      </c>
      <c r="O109" s="68">
        <v>87.166753302111587</v>
      </c>
      <c r="P109" s="68">
        <v>1</v>
      </c>
      <c r="Q109" s="68">
        <v>41.774274635059932</v>
      </c>
      <c r="R109" s="68">
        <v>110.05843993769082</v>
      </c>
      <c r="S109" s="68">
        <v>1</v>
      </c>
      <c r="T109" s="68">
        <v>1</v>
      </c>
      <c r="U109" s="68">
        <v>48.345226209496708</v>
      </c>
    </row>
    <row r="110" spans="2:21" ht="14.4" x14ac:dyDescent="0.3">
      <c r="B110" s="64" t="str">
        <f t="shared" si="1"/>
        <v>WY_Cooling_Electric_Air-Cooled Chiller</v>
      </c>
      <c r="C110" s="65" t="s">
        <v>28</v>
      </c>
      <c r="D110" s="65" t="s">
        <v>76</v>
      </c>
      <c r="E110" s="65" t="s">
        <v>118</v>
      </c>
      <c r="F110" s="65" t="s">
        <v>77</v>
      </c>
      <c r="G110" s="68">
        <v>226.85836636939052</v>
      </c>
      <c r="H110" s="68">
        <v>4583.4675366561951</v>
      </c>
      <c r="I110" s="68">
        <v>11987.439132373425</v>
      </c>
      <c r="J110" s="68">
        <v>113.00055400916906</v>
      </c>
      <c r="K110" s="68">
        <v>14241.478921402593</v>
      </c>
      <c r="L110" s="68">
        <v>17997.564624914015</v>
      </c>
      <c r="M110" s="68">
        <v>14590.857203756672</v>
      </c>
      <c r="N110" s="68">
        <v>1</v>
      </c>
      <c r="O110" s="68">
        <v>598.20483671251736</v>
      </c>
      <c r="P110" s="68">
        <v>23825.90367136354</v>
      </c>
      <c r="Q110" s="68">
        <v>277.60207282224877</v>
      </c>
      <c r="R110" s="68">
        <v>2246.161923284878</v>
      </c>
      <c r="S110" s="68">
        <v>562.92356494297246</v>
      </c>
      <c r="T110" s="68">
        <v>8132.796403538553</v>
      </c>
      <c r="U110" s="68">
        <v>6436.5970676064253</v>
      </c>
    </row>
    <row r="111" spans="2:21" ht="14.4" x14ac:dyDescent="0.3">
      <c r="B111" s="64" t="str">
        <f t="shared" si="1"/>
        <v>WY_Cooling_Electric_Water-Cooled Chiller</v>
      </c>
      <c r="C111" s="65" t="s">
        <v>28</v>
      </c>
      <c r="D111" s="65" t="s">
        <v>76</v>
      </c>
      <c r="E111" s="65" t="s">
        <v>118</v>
      </c>
      <c r="F111" s="65" t="s">
        <v>78</v>
      </c>
      <c r="G111" s="68">
        <v>1</v>
      </c>
      <c r="H111" s="68">
        <v>1</v>
      </c>
      <c r="I111" s="68">
        <v>12745.151650027292</v>
      </c>
      <c r="J111" s="68">
        <v>120.14319167590286</v>
      </c>
      <c r="K111" s="68">
        <v>1</v>
      </c>
      <c r="L111" s="68">
        <v>1</v>
      </c>
      <c r="M111" s="68">
        <v>15513.128843637573</v>
      </c>
      <c r="N111" s="68">
        <v>1</v>
      </c>
      <c r="O111" s="68">
        <v>1</v>
      </c>
      <c r="P111" s="68">
        <v>25331.912190518622</v>
      </c>
      <c r="Q111" s="68">
        <v>295.14898698642781</v>
      </c>
      <c r="R111" s="68">
        <v>2388.139287020068</v>
      </c>
      <c r="S111" s="68">
        <v>1</v>
      </c>
      <c r="T111" s="68">
        <v>8646.8612985042728</v>
      </c>
      <c r="U111" s="68">
        <v>6843.4471141729537</v>
      </c>
    </row>
    <row r="112" spans="2:21" ht="14.4" x14ac:dyDescent="0.3">
      <c r="B112" s="64" t="str">
        <f t="shared" si="1"/>
        <v>WY_Cooling_Electric_RTU</v>
      </c>
      <c r="C112" s="65" t="s">
        <v>28</v>
      </c>
      <c r="D112" s="65" t="s">
        <v>76</v>
      </c>
      <c r="E112" s="65" t="s">
        <v>118</v>
      </c>
      <c r="F112" s="65" t="s">
        <v>79</v>
      </c>
      <c r="G112" s="68">
        <v>220.77382444045381</v>
      </c>
      <c r="H112" s="68">
        <v>4460.5348855354741</v>
      </c>
      <c r="I112" s="68">
        <v>11665.925417940969</v>
      </c>
      <c r="J112" s="68">
        <v>109.96977925809675</v>
      </c>
      <c r="K112" s="68">
        <v>13859.509867256069</v>
      </c>
      <c r="L112" s="68">
        <v>17514.854031817671</v>
      </c>
      <c r="M112" s="68">
        <v>14199.517515226833</v>
      </c>
      <c r="N112" s="68">
        <v>1</v>
      </c>
      <c r="O112" s="68">
        <v>582.16045417851205</v>
      </c>
      <c r="P112" s="68">
        <v>23186.871872786782</v>
      </c>
      <c r="Q112" s="68">
        <v>270.1565398287845</v>
      </c>
      <c r="R112" s="68">
        <v>2185.9178748941113</v>
      </c>
      <c r="S112" s="68">
        <v>547.82545730648837</v>
      </c>
      <c r="T112" s="68">
        <v>7914.6676145995507</v>
      </c>
      <c r="U112" s="68">
        <v>6263.9618442981873</v>
      </c>
    </row>
    <row r="113" spans="2:21" ht="14.4" x14ac:dyDescent="0.3">
      <c r="B113" s="64" t="str">
        <f t="shared" si="1"/>
        <v>WY_Cooling_Electric_Air-Source Heat Pump</v>
      </c>
      <c r="C113" s="65" t="s">
        <v>28</v>
      </c>
      <c r="D113" s="65" t="s">
        <v>76</v>
      </c>
      <c r="E113" s="65" t="s">
        <v>118</v>
      </c>
      <c r="F113" s="65" t="s">
        <v>80</v>
      </c>
      <c r="G113" s="68">
        <v>220.73790094567048</v>
      </c>
      <c r="H113" s="68">
        <v>4459.809083905242</v>
      </c>
      <c r="I113" s="68">
        <v>7865.8034847195013</v>
      </c>
      <c r="J113" s="68">
        <v>74.147625834457287</v>
      </c>
      <c r="K113" s="68">
        <v>13857.254699408708</v>
      </c>
      <c r="L113" s="68">
        <v>17512.004079976512</v>
      </c>
      <c r="M113" s="68">
        <v>9574.0895257943612</v>
      </c>
      <c r="N113" s="68">
        <v>1</v>
      </c>
      <c r="O113" s="68">
        <v>582.06572719676149</v>
      </c>
      <c r="P113" s="68">
        <v>15633.8542415353</v>
      </c>
      <c r="Q113" s="68">
        <v>182.15428063143554</v>
      </c>
      <c r="R113" s="68">
        <v>1473.8651089959981</v>
      </c>
      <c r="S113" s="68">
        <v>547.73631718760146</v>
      </c>
      <c r="T113" s="68">
        <v>5336.5007809471954</v>
      </c>
      <c r="U113" s="68">
        <v>4223.5048774833504</v>
      </c>
    </row>
    <row r="114" spans="2:21" ht="14.4" x14ac:dyDescent="0.3">
      <c r="B114" s="64" t="str">
        <f t="shared" si="1"/>
        <v>WY_Cooling_Electric_Geothermal Heat Pump</v>
      </c>
      <c r="C114" s="65" t="s">
        <v>28</v>
      </c>
      <c r="D114" s="65" t="s">
        <v>76</v>
      </c>
      <c r="E114" s="65" t="s">
        <v>118</v>
      </c>
      <c r="F114" s="65" t="s">
        <v>81</v>
      </c>
      <c r="G114" s="68">
        <v>1</v>
      </c>
      <c r="H114" s="68">
        <v>1</v>
      </c>
      <c r="I114" s="68">
        <v>1</v>
      </c>
      <c r="J114" s="68">
        <v>1</v>
      </c>
      <c r="K114" s="68">
        <v>1</v>
      </c>
      <c r="L114" s="68">
        <v>1</v>
      </c>
      <c r="M114" s="68">
        <v>1</v>
      </c>
      <c r="N114" s="68">
        <v>1</v>
      </c>
      <c r="O114" s="68">
        <v>1</v>
      </c>
      <c r="P114" s="68">
        <v>1</v>
      </c>
      <c r="Q114" s="68">
        <v>1</v>
      </c>
      <c r="R114" s="68">
        <v>1</v>
      </c>
      <c r="S114" s="68">
        <v>1</v>
      </c>
      <c r="T114" s="68">
        <v>1</v>
      </c>
      <c r="U114" s="68">
        <v>1</v>
      </c>
    </row>
    <row r="115" spans="2:21" ht="14.4" x14ac:dyDescent="0.3">
      <c r="B115" s="64" t="str">
        <f t="shared" si="1"/>
        <v>WY_Space Heating_Electric_Electric Furnace</v>
      </c>
      <c r="C115" s="65" t="s">
        <v>28</v>
      </c>
      <c r="D115" s="65" t="s">
        <v>119</v>
      </c>
      <c r="E115" s="65" t="s">
        <v>118</v>
      </c>
      <c r="F115" s="65" t="s">
        <v>82</v>
      </c>
      <c r="G115" s="68">
        <v>114.73933170884865</v>
      </c>
      <c r="H115" s="68">
        <v>2318.2041309810538</v>
      </c>
      <c r="I115" s="68">
        <v>4088.6364839175585</v>
      </c>
      <c r="J115" s="68">
        <v>38.54185891772773</v>
      </c>
      <c r="K115" s="68">
        <v>7202.9866041029027</v>
      </c>
      <c r="L115" s="68">
        <v>9102.7215372211158</v>
      </c>
      <c r="M115" s="68">
        <v>4976.6017942732415</v>
      </c>
      <c r="N115" s="68">
        <v>1</v>
      </c>
      <c r="O115" s="68">
        <v>302.55716061021718</v>
      </c>
      <c r="P115" s="68">
        <v>8126.4612013720998</v>
      </c>
      <c r="Q115" s="68">
        <v>94.683605932726081</v>
      </c>
      <c r="R115" s="68">
        <v>766.11355327154604</v>
      </c>
      <c r="S115" s="68">
        <v>284.71276893332259</v>
      </c>
      <c r="T115" s="68">
        <v>2773.9075647925788</v>
      </c>
      <c r="U115" s="68">
        <v>2195.3734498489043</v>
      </c>
    </row>
    <row r="116" spans="2:21" ht="14.4" x14ac:dyDescent="0.3">
      <c r="B116" s="64" t="str">
        <f t="shared" si="1"/>
        <v>WY_Space Heating_Electric_Electric Room Heat</v>
      </c>
      <c r="C116" s="65" t="s">
        <v>28</v>
      </c>
      <c r="D116" s="65" t="s">
        <v>119</v>
      </c>
      <c r="E116" s="65" t="s">
        <v>118</v>
      </c>
      <c r="F116" s="65" t="s">
        <v>83</v>
      </c>
      <c r="G116" s="68">
        <v>109.27555400842726</v>
      </c>
      <c r="H116" s="68">
        <v>2207.8134580771939</v>
      </c>
      <c r="I116" s="68">
        <v>3893.9395084929133</v>
      </c>
      <c r="J116" s="68">
        <v>36.706532302597829</v>
      </c>
      <c r="K116" s="68">
        <v>6859.9872420027623</v>
      </c>
      <c r="L116" s="68">
        <v>8669.2586068772525</v>
      </c>
      <c r="M116" s="68">
        <v>4739.6207564507049</v>
      </c>
      <c r="N116" s="68">
        <v>1</v>
      </c>
      <c r="O116" s="68">
        <v>288.14967677163531</v>
      </c>
      <c r="P116" s="68">
        <v>7739.4868584496189</v>
      </c>
      <c r="Q116" s="68">
        <v>90.174862793072435</v>
      </c>
      <c r="R116" s="68">
        <v>729.63195549671036</v>
      </c>
      <c r="S116" s="68">
        <v>271.15501803173578</v>
      </c>
      <c r="T116" s="68">
        <v>2641.8167283738844</v>
      </c>
      <c r="U116" s="68">
        <v>2090.8318569989565</v>
      </c>
    </row>
    <row r="117" spans="2:21" ht="14.4" x14ac:dyDescent="0.3">
      <c r="B117" s="64" t="str">
        <f t="shared" si="1"/>
        <v>WY_Space Heating_Electric_Air-Source Heat Pump</v>
      </c>
      <c r="C117" s="65" t="s">
        <v>28</v>
      </c>
      <c r="D117" s="65" t="s">
        <v>119</v>
      </c>
      <c r="E117" s="65" t="s">
        <v>118</v>
      </c>
      <c r="F117" s="65" t="s">
        <v>80</v>
      </c>
      <c r="G117" s="68">
        <v>104.25321194011792</v>
      </c>
      <c r="H117" s="68">
        <v>2106.3415917471862</v>
      </c>
      <c r="I117" s="68">
        <v>3714.9727086224902</v>
      </c>
      <c r="J117" s="68">
        <v>35.019487445786808</v>
      </c>
      <c r="K117" s="68">
        <v>6544.6998675647537</v>
      </c>
      <c r="L117" s="68">
        <v>8270.8164978670829</v>
      </c>
      <c r="M117" s="68">
        <v>4521.7861553914527</v>
      </c>
      <c r="N117" s="68">
        <v>1</v>
      </c>
      <c r="O117" s="68">
        <v>274.90621846340002</v>
      </c>
      <c r="P117" s="68">
        <v>7383.7773789687717</v>
      </c>
      <c r="Q117" s="68">
        <v>86.030395066331423</v>
      </c>
      <c r="R117" s="68">
        <v>696.09781972658789</v>
      </c>
      <c r="S117" s="68">
        <v>258.69264008772694</v>
      </c>
      <c r="T117" s="68">
        <v>2520.3979223831834</v>
      </c>
      <c r="U117" s="68">
        <v>1994.7365053125454</v>
      </c>
    </row>
    <row r="118" spans="2:21" ht="14.4" x14ac:dyDescent="0.3">
      <c r="B118" s="64" t="str">
        <f t="shared" si="1"/>
        <v>WY_Space Heating_Electric_Geothermal Heat Pump</v>
      </c>
      <c r="C118" s="65" t="s">
        <v>28</v>
      </c>
      <c r="D118" s="65" t="s">
        <v>119</v>
      </c>
      <c r="E118" s="65" t="s">
        <v>118</v>
      </c>
      <c r="F118" s="65" t="s">
        <v>81</v>
      </c>
      <c r="G118" s="68">
        <v>1</v>
      </c>
      <c r="H118" s="68">
        <v>1</v>
      </c>
      <c r="I118" s="68">
        <v>1</v>
      </c>
      <c r="J118" s="68">
        <v>1</v>
      </c>
      <c r="K118" s="68">
        <v>1</v>
      </c>
      <c r="L118" s="68">
        <v>1</v>
      </c>
      <c r="M118" s="68">
        <v>1</v>
      </c>
      <c r="N118" s="68">
        <v>1</v>
      </c>
      <c r="O118" s="68">
        <v>1</v>
      </c>
      <c r="P118" s="68">
        <v>1</v>
      </c>
      <c r="Q118" s="68">
        <v>1</v>
      </c>
      <c r="R118" s="68">
        <v>1</v>
      </c>
      <c r="S118" s="68">
        <v>1</v>
      </c>
      <c r="T118" s="68">
        <v>1</v>
      </c>
      <c r="U118" s="68">
        <v>1</v>
      </c>
    </row>
    <row r="119" spans="2:21" ht="14.4" x14ac:dyDescent="0.3">
      <c r="B119" s="64" t="str">
        <f t="shared" si="1"/>
        <v>WY_Ventilation_Electric_Ventilation</v>
      </c>
      <c r="C119" s="65" t="s">
        <v>28</v>
      </c>
      <c r="D119" s="65" t="s">
        <v>84</v>
      </c>
      <c r="E119" s="65" t="s">
        <v>118</v>
      </c>
      <c r="F119" s="65" t="s">
        <v>84</v>
      </c>
      <c r="G119" s="68">
        <v>106.02333031634232</v>
      </c>
      <c r="H119" s="68">
        <v>2142.1052280781137</v>
      </c>
      <c r="I119" s="68">
        <v>3778.0493403763585</v>
      </c>
      <c r="J119" s="68">
        <v>35.61408436131736</v>
      </c>
      <c r="K119" s="68">
        <v>6655.8225206404604</v>
      </c>
      <c r="L119" s="68">
        <v>8411.246936381187</v>
      </c>
      <c r="M119" s="68">
        <v>4598.5616965768213</v>
      </c>
      <c r="N119" s="68">
        <v>1</v>
      </c>
      <c r="O119" s="68">
        <v>279.57385929656624</v>
      </c>
      <c r="P119" s="68">
        <v>7509.1467539859186</v>
      </c>
      <c r="Q119" s="68">
        <v>87.491107694621761</v>
      </c>
      <c r="R119" s="68">
        <v>707.91688524425786</v>
      </c>
      <c r="S119" s="68">
        <v>263.08499009298453</v>
      </c>
      <c r="T119" s="68">
        <v>2563.1918334271036</v>
      </c>
      <c r="U119" s="68">
        <v>2028.6051955722519</v>
      </c>
    </row>
    <row r="120" spans="2:21" ht="14.4" x14ac:dyDescent="0.3">
      <c r="B120" s="64" t="str">
        <f t="shared" si="1"/>
        <v>WY_Interior Lighting_Electric_General Service Lighting</v>
      </c>
      <c r="C120" s="65" t="s">
        <v>28</v>
      </c>
      <c r="D120" s="65" t="s">
        <v>85</v>
      </c>
      <c r="E120" s="65" t="s">
        <v>118</v>
      </c>
      <c r="F120" s="65" t="s">
        <v>86</v>
      </c>
      <c r="G120" s="68">
        <v>8.3730975120097799</v>
      </c>
      <c r="H120" s="68">
        <v>246.99370525784479</v>
      </c>
      <c r="I120" s="68">
        <v>298.36806142354737</v>
      </c>
      <c r="J120" s="68">
        <v>2.7860671448751546</v>
      </c>
      <c r="K120" s="68">
        <v>397.16254855522567</v>
      </c>
      <c r="L120" s="68">
        <v>576.38164923540921</v>
      </c>
      <c r="M120" s="68">
        <v>276.1645414422926</v>
      </c>
      <c r="N120" s="68">
        <v>33.090601793525558</v>
      </c>
      <c r="O120" s="68">
        <v>14.327127557770353</v>
      </c>
      <c r="P120" s="68">
        <v>433.11489557639436</v>
      </c>
      <c r="Q120" s="68">
        <v>2.9836497598583755</v>
      </c>
      <c r="R120" s="68">
        <v>43.395649223810608</v>
      </c>
      <c r="S120" s="68">
        <v>18.906910129962952</v>
      </c>
      <c r="T120" s="68">
        <v>144.80335666532395</v>
      </c>
      <c r="U120" s="68">
        <v>104.82362528011889</v>
      </c>
    </row>
    <row r="121" spans="2:21" ht="14.4" x14ac:dyDescent="0.3">
      <c r="B121" s="64" t="str">
        <f t="shared" si="1"/>
        <v>WY_Interior Lighting_Electric_High-Bay Lighting</v>
      </c>
      <c r="C121" s="65" t="s">
        <v>28</v>
      </c>
      <c r="D121" s="65" t="s">
        <v>85</v>
      </c>
      <c r="E121" s="65" t="s">
        <v>118</v>
      </c>
      <c r="F121" s="65" t="s">
        <v>87</v>
      </c>
      <c r="G121" s="68">
        <v>50.831929351035029</v>
      </c>
      <c r="H121" s="68">
        <v>1499.4649898450236</v>
      </c>
      <c r="I121" s="68">
        <v>1811.3516768595025</v>
      </c>
      <c r="J121" s="68">
        <v>16.913832434460762</v>
      </c>
      <c r="K121" s="68">
        <v>2411.1194907355657</v>
      </c>
      <c r="L121" s="68">
        <v>3499.1341294119111</v>
      </c>
      <c r="M121" s="68">
        <v>1676.5571450374871</v>
      </c>
      <c r="N121" s="68">
        <v>200.88851588544111</v>
      </c>
      <c r="O121" s="68">
        <v>86.978031102022001</v>
      </c>
      <c r="P121" s="68">
        <v>2629.381270341341</v>
      </c>
      <c r="Q121" s="68">
        <v>18.113329455893293</v>
      </c>
      <c r="R121" s="68">
        <v>263.44904885236002</v>
      </c>
      <c r="S121" s="68">
        <v>114.78126447161848</v>
      </c>
      <c r="T121" s="68">
        <v>879.08136567702707</v>
      </c>
      <c r="U121" s="68">
        <v>636.3698866417966</v>
      </c>
    </row>
    <row r="122" spans="2:21" ht="14.4" x14ac:dyDescent="0.3">
      <c r="B122" s="64" t="str">
        <f t="shared" si="1"/>
        <v>WY_Interior Lighting_Electric_Linear Lighting</v>
      </c>
      <c r="C122" s="65" t="s">
        <v>28</v>
      </c>
      <c r="D122" s="65" t="s">
        <v>85</v>
      </c>
      <c r="E122" s="65" t="s">
        <v>118</v>
      </c>
      <c r="F122" s="65" t="s">
        <v>88</v>
      </c>
      <c r="G122" s="68">
        <v>27.455687260716889</v>
      </c>
      <c r="H122" s="68">
        <v>809.9012243913719</v>
      </c>
      <c r="I122" s="68">
        <v>978.35958213569143</v>
      </c>
      <c r="J122" s="68">
        <v>9.1356141627795378</v>
      </c>
      <c r="K122" s="68">
        <v>1302.3102512733315</v>
      </c>
      <c r="L122" s="68">
        <v>1889.9761147562679</v>
      </c>
      <c r="M122" s="68">
        <v>905.55344321063694</v>
      </c>
      <c r="N122" s="68">
        <v>108.50527093573561</v>
      </c>
      <c r="O122" s="68">
        <v>46.979165476853929</v>
      </c>
      <c r="P122" s="68">
        <v>1420.1992875214048</v>
      </c>
      <c r="Q122" s="68">
        <v>9.7834946487470127</v>
      </c>
      <c r="R122" s="68">
        <v>142.29589131809027</v>
      </c>
      <c r="S122" s="68">
        <v>61.996436904046476</v>
      </c>
      <c r="T122" s="68">
        <v>474.81540364276782</v>
      </c>
      <c r="U122" s="68">
        <v>343.72042951816991</v>
      </c>
    </row>
    <row r="123" spans="2:21" ht="14.4" x14ac:dyDescent="0.3">
      <c r="B123" s="64" t="str">
        <f t="shared" si="1"/>
        <v>WY_Exterior Lighting_Electric_General Service Lighting</v>
      </c>
      <c r="C123" s="65" t="s">
        <v>28</v>
      </c>
      <c r="D123" s="65" t="s">
        <v>89</v>
      </c>
      <c r="E123" s="65" t="s">
        <v>118</v>
      </c>
      <c r="F123" s="65" t="s">
        <v>86</v>
      </c>
      <c r="G123" s="68">
        <v>8.8843686360313292</v>
      </c>
      <c r="H123" s="68">
        <v>262.07542968925105</v>
      </c>
      <c r="I123" s="68">
        <v>316.58676411001971</v>
      </c>
      <c r="J123" s="68">
        <v>2.9561876622484111</v>
      </c>
      <c r="K123" s="68">
        <v>421.41375813780144</v>
      </c>
      <c r="L123" s="68">
        <v>611.57618665090024</v>
      </c>
      <c r="M123" s="68">
        <v>293.02747123805523</v>
      </c>
      <c r="N123" s="68">
        <v>35.111152629014917</v>
      </c>
      <c r="O123" s="68">
        <v>15.201958717918053</v>
      </c>
      <c r="P123" s="68">
        <v>459.56139750405043</v>
      </c>
      <c r="Q123" s="68">
        <v>3.1658349027187578</v>
      </c>
      <c r="R123" s="68">
        <v>46.045438304193233</v>
      </c>
      <c r="S123" s="68">
        <v>20.061388168712117</v>
      </c>
      <c r="T123" s="68">
        <v>153.64521892934087</v>
      </c>
      <c r="U123" s="68">
        <v>111.22427840091554</v>
      </c>
    </row>
    <row r="124" spans="2:21" ht="14.4" x14ac:dyDescent="0.3">
      <c r="B124" s="64" t="str">
        <f t="shared" si="1"/>
        <v>WY_Exterior Lighting_Electric_Area Lighting</v>
      </c>
      <c r="C124" s="65" t="s">
        <v>28</v>
      </c>
      <c r="D124" s="65" t="s">
        <v>89</v>
      </c>
      <c r="E124" s="65" t="s">
        <v>118</v>
      </c>
      <c r="F124" s="65" t="s">
        <v>90</v>
      </c>
      <c r="G124" s="68">
        <v>20.776298619549912</v>
      </c>
      <c r="H124" s="68">
        <v>612.86936766538929</v>
      </c>
      <c r="I124" s="68">
        <v>740.34536607037546</v>
      </c>
      <c r="J124" s="68">
        <v>6.91311224944151</v>
      </c>
      <c r="K124" s="68">
        <v>985.48568166671828</v>
      </c>
      <c r="L124" s="68">
        <v>1430.184856460507</v>
      </c>
      <c r="M124" s="68">
        <v>685.2514225358558</v>
      </c>
      <c r="N124" s="68">
        <v>82.108230959546205</v>
      </c>
      <c r="O124" s="68">
        <v>35.550127067512406</v>
      </c>
      <c r="P124" s="68">
        <v>1074.6948060933842</v>
      </c>
      <c r="Q124" s="68">
        <v>7.403377101252322</v>
      </c>
      <c r="R124" s="68">
        <v>107.67830731338502</v>
      </c>
      <c r="S124" s="68">
        <v>46.914013633506173</v>
      </c>
      <c r="T124" s="68">
        <v>359.30284758738514</v>
      </c>
      <c r="U124" s="68">
        <v>260.10051096142155</v>
      </c>
    </row>
    <row r="125" spans="2:21" ht="14.4" x14ac:dyDescent="0.3">
      <c r="B125" s="64" t="str">
        <f t="shared" si="1"/>
        <v>WY_Exterior Lighting_Electric_Linear Lighting</v>
      </c>
      <c r="C125" s="65" t="s">
        <v>28</v>
      </c>
      <c r="D125" s="65" t="s">
        <v>89</v>
      </c>
      <c r="E125" s="65" t="s">
        <v>118</v>
      </c>
      <c r="F125" s="65" t="s">
        <v>88</v>
      </c>
      <c r="G125" s="68">
        <v>21.80363962825324</v>
      </c>
      <c r="H125" s="68">
        <v>643.17437270552045</v>
      </c>
      <c r="I125" s="68">
        <v>776.95377111379764</v>
      </c>
      <c r="J125" s="68">
        <v>7.2549500253453303</v>
      </c>
      <c r="K125" s="68">
        <v>1034.215721256807</v>
      </c>
      <c r="L125" s="68">
        <v>1500.9042651469899</v>
      </c>
      <c r="M125" s="68">
        <v>719.13555659335077</v>
      </c>
      <c r="N125" s="68">
        <v>86.168297401672334</v>
      </c>
      <c r="O125" s="68">
        <v>37.308000501556307</v>
      </c>
      <c r="P125" s="68">
        <v>1127.8360352582988</v>
      </c>
      <c r="Q125" s="68">
        <v>7.7694573659947066</v>
      </c>
      <c r="R125" s="68">
        <v>113.00275623840709</v>
      </c>
      <c r="S125" s="68">
        <v>49.233805573886563</v>
      </c>
      <c r="T125" s="68">
        <v>377.06956131391314</v>
      </c>
      <c r="U125" s="68">
        <v>272.96189335625866</v>
      </c>
    </row>
    <row r="126" spans="2:21" ht="14.4" x14ac:dyDescent="0.3">
      <c r="B126" s="64" t="str">
        <f t="shared" si="1"/>
        <v>WY_Motors_Electric_Pumps</v>
      </c>
      <c r="C126" s="65" t="s">
        <v>28</v>
      </c>
      <c r="D126" s="65" t="s">
        <v>93</v>
      </c>
      <c r="E126" s="65" t="s">
        <v>118</v>
      </c>
      <c r="F126" s="65" t="s">
        <v>94</v>
      </c>
      <c r="G126" s="68">
        <v>20.795255956392001</v>
      </c>
      <c r="H126" s="68">
        <v>45663.229302687869</v>
      </c>
      <c r="I126" s="68">
        <v>5726.5454428372759</v>
      </c>
      <c r="J126" s="68">
        <v>348.69213225156403</v>
      </c>
      <c r="K126" s="68">
        <v>110888.71860465348</v>
      </c>
      <c r="L126" s="68">
        <v>1</v>
      </c>
      <c r="M126" s="68">
        <v>2440.749253181586</v>
      </c>
      <c r="N126" s="68">
        <v>4803.6742125234332</v>
      </c>
      <c r="O126" s="68">
        <v>4195.1132850194863</v>
      </c>
      <c r="P126" s="68">
        <v>27151.296444522886</v>
      </c>
      <c r="Q126" s="68">
        <v>19.379795110085325</v>
      </c>
      <c r="R126" s="68">
        <v>462.48269137713169</v>
      </c>
      <c r="S126" s="68">
        <v>379.79620701838144</v>
      </c>
      <c r="T126" s="68">
        <v>1890.0750678974587</v>
      </c>
      <c r="U126" s="68">
        <v>867.84838208472809</v>
      </c>
    </row>
    <row r="127" spans="2:21" ht="14.4" x14ac:dyDescent="0.3">
      <c r="B127" s="64" t="str">
        <f t="shared" si="1"/>
        <v>WY_Motors_Electric_Fans &amp; Blowers</v>
      </c>
      <c r="C127" s="65" t="s">
        <v>28</v>
      </c>
      <c r="D127" s="65" t="s">
        <v>93</v>
      </c>
      <c r="E127" s="65" t="s">
        <v>118</v>
      </c>
      <c r="F127" s="65" t="s">
        <v>95</v>
      </c>
      <c r="G127" s="68">
        <v>1.3368378829109142</v>
      </c>
      <c r="H127" s="68">
        <v>8495.4845214303004</v>
      </c>
      <c r="I127" s="68">
        <v>2656.2479198993146</v>
      </c>
      <c r="J127" s="68">
        <v>97.299902137457465</v>
      </c>
      <c r="K127" s="68">
        <v>20630.459275284371</v>
      </c>
      <c r="L127" s="68">
        <v>1</v>
      </c>
      <c r="M127" s="68">
        <v>1830.5619398861895</v>
      </c>
      <c r="N127" s="68">
        <v>3275.2324176296138</v>
      </c>
      <c r="O127" s="68">
        <v>1</v>
      </c>
      <c r="P127" s="68">
        <v>12406.883805775358</v>
      </c>
      <c r="Q127" s="68">
        <v>14.534846332563992</v>
      </c>
      <c r="R127" s="68">
        <v>323.73788396399215</v>
      </c>
      <c r="S127" s="68">
        <v>369.93849907797852</v>
      </c>
      <c r="T127" s="68">
        <v>1000.7770131628637</v>
      </c>
      <c r="U127" s="68">
        <v>607.49386745930974</v>
      </c>
    </row>
    <row r="128" spans="2:21" ht="14.4" x14ac:dyDescent="0.3">
      <c r="B128" s="64" t="str">
        <f t="shared" si="1"/>
        <v>WY_Motors_Electric_Compressed Air</v>
      </c>
      <c r="C128" s="65" t="s">
        <v>28</v>
      </c>
      <c r="D128" s="65" t="s">
        <v>93</v>
      </c>
      <c r="E128" s="65" t="s">
        <v>118</v>
      </c>
      <c r="F128" s="65" t="s">
        <v>96</v>
      </c>
      <c r="G128" s="68">
        <v>245.38402028542563</v>
      </c>
      <c r="H128" s="68">
        <v>13805.16234732424</v>
      </c>
      <c r="I128" s="68">
        <v>7773.4104581292495</v>
      </c>
      <c r="J128" s="68">
        <v>56.315053235204907</v>
      </c>
      <c r="K128" s="68">
        <v>33524.496322337101</v>
      </c>
      <c r="L128" s="68">
        <v>1</v>
      </c>
      <c r="M128" s="68">
        <v>1830.5619398861895</v>
      </c>
      <c r="N128" s="68">
        <v>1</v>
      </c>
      <c r="O128" s="68">
        <v>709.03323127089902</v>
      </c>
      <c r="P128" s="68">
        <v>28769.585636580541</v>
      </c>
      <c r="Q128" s="68">
        <v>14.534846332563992</v>
      </c>
      <c r="R128" s="68">
        <v>323.73788396399215</v>
      </c>
      <c r="S128" s="68">
        <v>247.31347881590079</v>
      </c>
      <c r="T128" s="68">
        <v>1276.940796541983</v>
      </c>
      <c r="U128" s="68">
        <v>607.49386745930974</v>
      </c>
    </row>
    <row r="129" spans="2:21" ht="14.4" x14ac:dyDescent="0.3">
      <c r="B129" s="64" t="str">
        <f t="shared" si="1"/>
        <v>WY_Motors_Electric_Material Handling</v>
      </c>
      <c r="C129" s="65" t="s">
        <v>28</v>
      </c>
      <c r="D129" s="65" t="s">
        <v>93</v>
      </c>
      <c r="E129" s="65" t="s">
        <v>118</v>
      </c>
      <c r="F129" s="65" t="s">
        <v>97</v>
      </c>
      <c r="G129" s="68">
        <v>544.39009342983354</v>
      </c>
      <c r="H129" s="68">
        <v>12743.226782145452</v>
      </c>
      <c r="I129" s="68">
        <v>11550.757536458897</v>
      </c>
      <c r="J129" s="68">
        <v>391.50635079120673</v>
      </c>
      <c r="K129" s="68">
        <v>30945.688912926555</v>
      </c>
      <c r="L129" s="68">
        <v>102200.63732423043</v>
      </c>
      <c r="M129" s="68">
        <v>7322.247759544759</v>
      </c>
      <c r="N129" s="68">
        <v>1</v>
      </c>
      <c r="O129" s="68">
        <v>1</v>
      </c>
      <c r="P129" s="68">
        <v>26072.436983151118</v>
      </c>
      <c r="Q129" s="68">
        <v>72.674231662819963</v>
      </c>
      <c r="R129" s="68">
        <v>924.96538275426337</v>
      </c>
      <c r="S129" s="68">
        <v>2935.9135064125167</v>
      </c>
      <c r="T129" s="68">
        <v>5047.5898847435838</v>
      </c>
      <c r="U129" s="68">
        <v>1735.6967641694562</v>
      </c>
    </row>
    <row r="130" spans="2:21" ht="14.4" x14ac:dyDescent="0.3">
      <c r="B130" s="64" t="str">
        <f t="shared" si="1"/>
        <v>WY_Motors_Electric_Other Motors</v>
      </c>
      <c r="C130" s="65" t="s">
        <v>28</v>
      </c>
      <c r="D130" s="65" t="s">
        <v>93</v>
      </c>
      <c r="E130" s="65" t="s">
        <v>118</v>
      </c>
      <c r="F130" s="65" t="s">
        <v>98</v>
      </c>
      <c r="G130" s="68">
        <v>1</v>
      </c>
      <c r="H130" s="68">
        <v>5309.6778258939376</v>
      </c>
      <c r="I130" s="68">
        <v>1224.6115591899954</v>
      </c>
      <c r="J130" s="68">
        <v>1</v>
      </c>
      <c r="K130" s="68">
        <v>12894.03704705273</v>
      </c>
      <c r="L130" s="68">
        <v>1</v>
      </c>
      <c r="M130" s="68">
        <v>610.18731329539651</v>
      </c>
      <c r="N130" s="68">
        <v>1637.6162088148069</v>
      </c>
      <c r="O130" s="68">
        <v>1</v>
      </c>
      <c r="P130" s="68">
        <v>3417.860858579294</v>
      </c>
      <c r="Q130" s="68">
        <v>1</v>
      </c>
      <c r="R130" s="68">
        <v>138.74480741313948</v>
      </c>
      <c r="S130" s="68">
        <v>16.815672733144353</v>
      </c>
      <c r="T130" s="68">
        <v>1499.2653102256318</v>
      </c>
      <c r="U130" s="68">
        <v>260.3545146254184</v>
      </c>
    </row>
    <row r="131" spans="2:21" ht="14.4" x14ac:dyDescent="0.3">
      <c r="B131" s="64" t="str">
        <f t="shared" ref="B131:B136" si="2">C131&amp;"_"&amp;D131&amp;"_"&amp;E131&amp;"_"&amp;F131</f>
        <v>WY_Process_Electric_Process Heating</v>
      </c>
      <c r="C131" s="65" t="s">
        <v>28</v>
      </c>
      <c r="D131" s="65" t="s">
        <v>99</v>
      </c>
      <c r="E131" s="65" t="s">
        <v>118</v>
      </c>
      <c r="F131" s="65" t="s">
        <v>3</v>
      </c>
      <c r="G131" s="68">
        <v>80.356981248136037</v>
      </c>
      <c r="H131" s="68">
        <v>905.43979767875578</v>
      </c>
      <c r="I131" s="68">
        <v>2863.4512714637899</v>
      </c>
      <c r="J131" s="68">
        <v>46.617014589798984</v>
      </c>
      <c r="K131" s="68">
        <v>8754.6999921778297</v>
      </c>
      <c r="L131" s="68">
        <v>48558.560582008948</v>
      </c>
      <c r="M131" s="68">
        <v>3986.8284470367771</v>
      </c>
      <c r="N131" s="68">
        <v>1</v>
      </c>
      <c r="O131" s="68">
        <v>1</v>
      </c>
      <c r="P131" s="68">
        <v>6328.4099590211754</v>
      </c>
      <c r="Q131" s="68">
        <v>63.286375367836364</v>
      </c>
      <c r="R131" s="68">
        <v>501.41363888366385</v>
      </c>
      <c r="S131" s="68">
        <v>333.43675341692534</v>
      </c>
      <c r="T131" s="68">
        <v>3663.9580765635342</v>
      </c>
      <c r="U131" s="68">
        <v>1437.9520243207257</v>
      </c>
    </row>
    <row r="132" spans="2:21" ht="14.4" x14ac:dyDescent="0.3">
      <c r="B132" s="64" t="str">
        <f t="shared" si="2"/>
        <v>WY_Process_Electric_Process Cooling</v>
      </c>
      <c r="C132" s="65" t="s">
        <v>28</v>
      </c>
      <c r="D132" s="65" t="s">
        <v>99</v>
      </c>
      <c r="E132" s="65" t="s">
        <v>118</v>
      </c>
      <c r="F132" s="65" t="s">
        <v>100</v>
      </c>
      <c r="G132" s="68">
        <v>1</v>
      </c>
      <c r="H132" s="68">
        <v>1</v>
      </c>
      <c r="I132" s="68">
        <v>11608.697655569085</v>
      </c>
      <c r="J132" s="68">
        <v>10.913986975987809</v>
      </c>
      <c r="K132" s="68">
        <v>5488.3912947037197</v>
      </c>
      <c r="L132" s="68">
        <v>4040.7081004959632</v>
      </c>
      <c r="M132" s="68">
        <v>987.70635329693323</v>
      </c>
      <c r="N132" s="68">
        <v>1</v>
      </c>
      <c r="O132" s="68">
        <v>1</v>
      </c>
      <c r="P132" s="68">
        <v>8453.8582827561477</v>
      </c>
      <c r="Q132" s="68">
        <v>33.530501142536949</v>
      </c>
      <c r="R132" s="68">
        <v>103.17423499965298</v>
      </c>
      <c r="S132" s="68">
        <v>19.803367990072989</v>
      </c>
      <c r="T132" s="68">
        <v>425.30077564103431</v>
      </c>
      <c r="U132" s="68">
        <v>443.20439105775796</v>
      </c>
    </row>
    <row r="133" spans="2:21" ht="14.4" x14ac:dyDescent="0.3">
      <c r="B133" s="64" t="str">
        <f t="shared" si="2"/>
        <v>WY_Process_Electric_Process Refrigeration</v>
      </c>
      <c r="C133" s="65" t="s">
        <v>28</v>
      </c>
      <c r="D133" s="65" t="s">
        <v>99</v>
      </c>
      <c r="E133" s="65" t="s">
        <v>118</v>
      </c>
      <c r="F133" s="65" t="s">
        <v>101</v>
      </c>
      <c r="G133" s="68">
        <v>488.79144602227933</v>
      </c>
      <c r="H133" s="68">
        <v>1</v>
      </c>
      <c r="I133" s="68">
        <v>5808.9612192854984</v>
      </c>
      <c r="J133" s="68">
        <v>9.2695909891930395</v>
      </c>
      <c r="K133" s="68">
        <v>5488.3912947037197</v>
      </c>
      <c r="L133" s="68">
        <v>3431.8999537679624</v>
      </c>
      <c r="M133" s="68">
        <v>838.88994302756237</v>
      </c>
      <c r="N133" s="68">
        <v>1</v>
      </c>
      <c r="O133" s="68">
        <v>1</v>
      </c>
      <c r="P133" s="68">
        <v>8453.8582827561477</v>
      </c>
      <c r="Q133" s="68">
        <v>28.478504870659894</v>
      </c>
      <c r="R133" s="68">
        <v>103.17423499965298</v>
      </c>
      <c r="S133" s="68">
        <v>16.819620719754418</v>
      </c>
      <c r="T133" s="68">
        <v>361.22127012361813</v>
      </c>
      <c r="U133" s="68">
        <v>443.20439105775796</v>
      </c>
    </row>
    <row r="134" spans="2:21" ht="14.4" x14ac:dyDescent="0.3">
      <c r="B134" s="64" t="str">
        <f t="shared" si="2"/>
        <v>WY_Process_Electric_Process Electrochemical</v>
      </c>
      <c r="C134" s="65" t="s">
        <v>28</v>
      </c>
      <c r="D134" s="65" t="s">
        <v>99</v>
      </c>
      <c r="E134" s="65" t="s">
        <v>118</v>
      </c>
      <c r="F134" s="65" t="s">
        <v>102</v>
      </c>
      <c r="G134" s="68">
        <v>4.1559740834143986</v>
      </c>
      <c r="H134" s="68">
        <v>905.43979767875578</v>
      </c>
      <c r="I134" s="68">
        <v>148.09452879490243</v>
      </c>
      <c r="J134" s="68">
        <v>9.8946137093959372</v>
      </c>
      <c r="K134" s="68">
        <v>3772.1951994207134</v>
      </c>
      <c r="L134" s="68">
        <v>3406.8664677504357</v>
      </c>
      <c r="M134" s="68">
        <v>234.4251926513698</v>
      </c>
      <c r="N134" s="68">
        <v>1</v>
      </c>
      <c r="O134" s="68">
        <v>1</v>
      </c>
      <c r="P134" s="68">
        <v>29811.624175223438</v>
      </c>
      <c r="Q134" s="68">
        <v>12.22393964693007</v>
      </c>
      <c r="R134" s="68">
        <v>51.696644288573474</v>
      </c>
      <c r="S134" s="68">
        <v>15.080054174634814</v>
      </c>
      <c r="T134" s="68">
        <v>941.99733388092102</v>
      </c>
      <c r="U134" s="68">
        <v>87.233880144701573</v>
      </c>
    </row>
    <row r="135" spans="2:21" ht="14.4" x14ac:dyDescent="0.3">
      <c r="B135" s="64" t="str">
        <f t="shared" si="2"/>
        <v>WY_Process_Electric_Process Other</v>
      </c>
      <c r="C135" s="65" t="s">
        <v>28</v>
      </c>
      <c r="D135" s="65" t="s">
        <v>99</v>
      </c>
      <c r="E135" s="65" t="s">
        <v>118</v>
      </c>
      <c r="F135" s="65" t="s">
        <v>6</v>
      </c>
      <c r="G135" s="68">
        <v>33.761177701148732</v>
      </c>
      <c r="H135" s="68">
        <v>4979.9188872331561</v>
      </c>
      <c r="I135" s="68">
        <v>1203.0502603868254</v>
      </c>
      <c r="J135" s="68">
        <v>40.713706410521695</v>
      </c>
      <c r="K135" s="68">
        <v>1851.7354976913423</v>
      </c>
      <c r="L135" s="68">
        <v>4146.0922107528895</v>
      </c>
      <c r="M135" s="68">
        <v>1781.7914813467592</v>
      </c>
      <c r="N135" s="68">
        <v>1</v>
      </c>
      <c r="O135" s="68">
        <v>1</v>
      </c>
      <c r="P135" s="68">
        <v>2699.1859437899157</v>
      </c>
      <c r="Q135" s="68">
        <v>39.566111529150632</v>
      </c>
      <c r="R135" s="68">
        <v>118.28893184673589</v>
      </c>
      <c r="S135" s="68">
        <v>55.532897912940911</v>
      </c>
      <c r="T135" s="68">
        <v>877.4064972737948</v>
      </c>
      <c r="U135" s="68">
        <v>234.9686771639542</v>
      </c>
    </row>
    <row r="136" spans="2:21" ht="14.4" x14ac:dyDescent="0.3">
      <c r="B136" s="64" t="str">
        <f t="shared" si="2"/>
        <v>WY_Miscellaneous_Electric_Miscellaneous</v>
      </c>
      <c r="C136" s="65" t="s">
        <v>28</v>
      </c>
      <c r="D136" s="65" t="s">
        <v>91</v>
      </c>
      <c r="E136" s="65" t="s">
        <v>118</v>
      </c>
      <c r="F136" s="65" t="s">
        <v>91</v>
      </c>
      <c r="G136" s="68">
        <v>161.15400681098666</v>
      </c>
      <c r="H136" s="68">
        <v>905.43979767875578</v>
      </c>
      <c r="I136" s="68">
        <v>5742.5831400941015</v>
      </c>
      <c r="J136" s="68">
        <v>78.84620924467913</v>
      </c>
      <c r="K136" s="68">
        <v>7697.1108522592613</v>
      </c>
      <c r="L136" s="68">
        <v>14966.642941658371</v>
      </c>
      <c r="M136" s="68">
        <v>3248.3490858858759</v>
      </c>
      <c r="N136" s="68">
        <v>655.04648352592221</v>
      </c>
      <c r="O136" s="68">
        <v>354.51661563544985</v>
      </c>
      <c r="P136" s="68">
        <v>9144.2212932787588</v>
      </c>
      <c r="Q136" s="68">
        <v>54.522651441069016</v>
      </c>
      <c r="R136" s="68">
        <v>389.69631436174706</v>
      </c>
      <c r="S136" s="68">
        <v>258.99394630087045</v>
      </c>
      <c r="T136" s="68">
        <v>1803.970622407883</v>
      </c>
      <c r="U136" s="68">
        <v>1014.4456061988685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2A80E-24FF-4495-8378-F3548C4889A2}">
  <dimension ref="A1:U136"/>
  <sheetViews>
    <sheetView workbookViewId="0">
      <selection activeCell="H40" sqref="H40"/>
    </sheetView>
  </sheetViews>
  <sheetFormatPr defaultRowHeight="13.8" x14ac:dyDescent="0.25"/>
  <sheetData>
    <row r="1" spans="1:21" ht="14.4" x14ac:dyDescent="0.3">
      <c r="A1" t="s">
        <v>121</v>
      </c>
      <c r="B1" s="64" t="s">
        <v>115</v>
      </c>
      <c r="C1" s="65" t="s">
        <v>26</v>
      </c>
      <c r="D1" s="65" t="s">
        <v>32</v>
      </c>
      <c r="E1" s="65" t="s">
        <v>51</v>
      </c>
      <c r="F1" s="65" t="s">
        <v>51</v>
      </c>
      <c r="G1" s="65" t="s">
        <v>8</v>
      </c>
      <c r="H1" s="65" t="s">
        <v>9</v>
      </c>
      <c r="I1" s="65" t="s">
        <v>10</v>
      </c>
      <c r="J1" s="65" t="s">
        <v>11</v>
      </c>
      <c r="K1" s="65" t="s">
        <v>12</v>
      </c>
      <c r="L1" s="65" t="s">
        <v>13</v>
      </c>
      <c r="M1" s="65" t="s">
        <v>14</v>
      </c>
      <c r="N1" s="65" t="s">
        <v>15</v>
      </c>
      <c r="O1" s="65" t="s">
        <v>16</v>
      </c>
      <c r="P1" s="65" t="s">
        <v>17</v>
      </c>
      <c r="Q1" s="65" t="s">
        <v>18</v>
      </c>
      <c r="R1" s="65" t="s">
        <v>19</v>
      </c>
      <c r="S1" s="65" t="s">
        <v>20</v>
      </c>
      <c r="T1" s="65" t="s">
        <v>21</v>
      </c>
      <c r="U1" s="65" t="s">
        <v>22</v>
      </c>
    </row>
    <row r="2" spans="1:21" ht="14.4" x14ac:dyDescent="0.3">
      <c r="A2" t="str">
        <f>C2&amp;D2&amp;F2</f>
        <v>WACoolingAir-Cooled Chiller</v>
      </c>
      <c r="B2" s="64" t="str">
        <f>C2&amp;"_"&amp;D2&amp;"_"&amp;E2&amp;"_"&amp;F2</f>
        <v>WA_Cooling_Electric_Air-Cooled Chiller</v>
      </c>
      <c r="C2" s="65" t="s">
        <v>24</v>
      </c>
      <c r="D2" s="65" t="s">
        <v>76</v>
      </c>
      <c r="E2" s="65" t="s">
        <v>118</v>
      </c>
      <c r="F2" s="65" t="s">
        <v>77</v>
      </c>
      <c r="G2" s="67">
        <v>0</v>
      </c>
      <c r="H2" s="67">
        <v>0</v>
      </c>
      <c r="I2" s="67">
        <v>2.5000000000000001E-2</v>
      </c>
      <c r="J2" s="67">
        <v>2.5000000000000001E-2</v>
      </c>
      <c r="K2" s="67">
        <v>0</v>
      </c>
      <c r="L2" s="67">
        <v>0</v>
      </c>
      <c r="M2" s="67">
        <v>2.5000000000000001E-2</v>
      </c>
      <c r="N2" s="67">
        <v>0</v>
      </c>
      <c r="O2" s="67">
        <v>0</v>
      </c>
      <c r="P2" s="67">
        <v>2.5000000000000001E-2</v>
      </c>
      <c r="Q2" s="67">
        <v>2.5000000000000001E-2</v>
      </c>
      <c r="R2" s="67">
        <v>2.5000000000000001E-2</v>
      </c>
      <c r="S2" s="67">
        <v>0</v>
      </c>
      <c r="T2" s="67">
        <v>2.5000000000000001E-2</v>
      </c>
      <c r="U2" s="67">
        <v>2.5000000000000001E-2</v>
      </c>
    </row>
    <row r="3" spans="1:21" ht="14.4" x14ac:dyDescent="0.3">
      <c r="A3" t="str">
        <f t="shared" ref="A3:A66" si="0">C3&amp;D3&amp;F3</f>
        <v>WACoolingWater-Cooled Chiller</v>
      </c>
      <c r="B3" s="64" t="str">
        <f t="shared" ref="B3:B72" si="1">C3&amp;"_"&amp;D3&amp;"_"&amp;E3&amp;"_"&amp;F3</f>
        <v>WA_Cooling_Electric_Water-Cooled Chiller</v>
      </c>
      <c r="C3" s="65" t="s">
        <v>24</v>
      </c>
      <c r="D3" s="65" t="s">
        <v>76</v>
      </c>
      <c r="E3" s="65" t="s">
        <v>118</v>
      </c>
      <c r="F3" s="65" t="s">
        <v>78</v>
      </c>
      <c r="G3" s="67">
        <v>0</v>
      </c>
      <c r="H3" s="67">
        <v>0</v>
      </c>
      <c r="I3" s="67">
        <v>2.5000000000000001E-2</v>
      </c>
      <c r="J3" s="67">
        <v>2.5000000000000001E-2</v>
      </c>
      <c r="K3" s="67">
        <v>0</v>
      </c>
      <c r="L3" s="67">
        <v>0</v>
      </c>
      <c r="M3" s="67">
        <v>2.5000000000000001E-2</v>
      </c>
      <c r="N3" s="67">
        <v>0</v>
      </c>
      <c r="O3" s="67">
        <v>0</v>
      </c>
      <c r="P3" s="67">
        <v>2.5000000000000001E-2</v>
      </c>
      <c r="Q3" s="67">
        <v>2.5000000000000001E-2</v>
      </c>
      <c r="R3" s="67">
        <v>2.5000000000000001E-2</v>
      </c>
      <c r="S3" s="67">
        <v>0</v>
      </c>
      <c r="T3" s="67">
        <v>2.5000000000000001E-2</v>
      </c>
      <c r="U3" s="67">
        <v>2.5000000000000001E-2</v>
      </c>
    </row>
    <row r="4" spans="1:21" ht="14.4" x14ac:dyDescent="0.3">
      <c r="A4" t="str">
        <f t="shared" si="0"/>
        <v>WACoolingRTU</v>
      </c>
      <c r="B4" s="64" t="str">
        <f t="shared" si="1"/>
        <v>WA_Cooling_Electric_RTU</v>
      </c>
      <c r="C4" s="65" t="s">
        <v>24</v>
      </c>
      <c r="D4" s="65" t="s">
        <v>76</v>
      </c>
      <c r="E4" s="65" t="s">
        <v>118</v>
      </c>
      <c r="F4" s="65" t="s">
        <v>79</v>
      </c>
      <c r="G4" s="67">
        <v>0.1966090370044333</v>
      </c>
      <c r="H4" s="67">
        <v>0.1966090370044333</v>
      </c>
      <c r="I4" s="67">
        <v>0.18954764965777018</v>
      </c>
      <c r="J4" s="67">
        <v>0.18954764965777018</v>
      </c>
      <c r="K4" s="67">
        <v>0.1966090370044333</v>
      </c>
      <c r="L4" s="67">
        <v>0.1966090370044333</v>
      </c>
      <c r="M4" s="67">
        <v>0.18954764965777018</v>
      </c>
      <c r="N4" s="67">
        <v>0</v>
      </c>
      <c r="O4" s="67">
        <v>0.1966090370044333</v>
      </c>
      <c r="P4" s="67">
        <v>0.18954764965777018</v>
      </c>
      <c r="Q4" s="67">
        <v>0.18954764965777018</v>
      </c>
      <c r="R4" s="67">
        <v>0.18954764965777018</v>
      </c>
      <c r="S4" s="67">
        <v>0</v>
      </c>
      <c r="T4" s="67">
        <v>0.18954764965777018</v>
      </c>
      <c r="U4" s="67">
        <v>0.18954764965777018</v>
      </c>
    </row>
    <row r="5" spans="1:21" ht="14.4" x14ac:dyDescent="0.3">
      <c r="A5" t="str">
        <f t="shared" si="0"/>
        <v>WACoolingAir-Source Heat Pump</v>
      </c>
      <c r="B5" s="64" t="str">
        <f t="shared" si="1"/>
        <v>WA_Cooling_Electric_Air-Source Heat Pump</v>
      </c>
      <c r="C5" s="65" t="s">
        <v>24</v>
      </c>
      <c r="D5" s="65" t="s">
        <v>76</v>
      </c>
      <c r="E5" s="65" t="s">
        <v>118</v>
      </c>
      <c r="F5" s="65" t="s">
        <v>80</v>
      </c>
      <c r="G5" s="67">
        <v>2.0766521190408303E-2</v>
      </c>
      <c r="H5" s="67">
        <v>2.0766521190408303E-2</v>
      </c>
      <c r="I5" s="67">
        <v>2.0766521190408303E-2</v>
      </c>
      <c r="J5" s="67">
        <v>2.0766521190408303E-2</v>
      </c>
      <c r="K5" s="67">
        <v>2.0766521190408303E-2</v>
      </c>
      <c r="L5" s="67">
        <v>2.0766521190408303E-2</v>
      </c>
      <c r="M5" s="67">
        <v>2.0766521190408303E-2</v>
      </c>
      <c r="N5" s="67">
        <v>0</v>
      </c>
      <c r="O5" s="67">
        <v>2.0766521190408303E-2</v>
      </c>
      <c r="P5" s="67">
        <v>2.0766521190408303E-2</v>
      </c>
      <c r="Q5" s="67">
        <v>2.0766521190408303E-2</v>
      </c>
      <c r="R5" s="67">
        <v>2.0766521190408303E-2</v>
      </c>
      <c r="S5" s="67">
        <v>0</v>
      </c>
      <c r="T5" s="67">
        <v>2.0766521190408303E-2</v>
      </c>
      <c r="U5" s="67">
        <v>2.0766521190408303E-2</v>
      </c>
    </row>
    <row r="6" spans="1:21" ht="14.4" x14ac:dyDescent="0.3">
      <c r="A6" t="str">
        <f t="shared" si="0"/>
        <v>WACoolingGeothermal Heat Pump</v>
      </c>
      <c r="B6" s="64" t="str">
        <f t="shared" si="1"/>
        <v>WA_Cooling_Electric_Geothermal Heat Pump</v>
      </c>
      <c r="C6" s="65" t="s">
        <v>24</v>
      </c>
      <c r="D6" s="65" t="s">
        <v>76</v>
      </c>
      <c r="E6" s="65" t="s">
        <v>118</v>
      </c>
      <c r="F6" s="65" t="s">
        <v>81</v>
      </c>
      <c r="G6" s="67">
        <v>0</v>
      </c>
      <c r="H6" s="67">
        <v>0</v>
      </c>
      <c r="I6" s="67">
        <v>0</v>
      </c>
      <c r="J6" s="67">
        <v>0</v>
      </c>
      <c r="K6" s="67">
        <v>0</v>
      </c>
      <c r="L6" s="67">
        <v>0</v>
      </c>
      <c r="M6" s="67">
        <v>0</v>
      </c>
      <c r="N6" s="67">
        <v>0</v>
      </c>
      <c r="O6" s="67">
        <v>0</v>
      </c>
      <c r="P6" s="67">
        <v>0</v>
      </c>
      <c r="Q6" s="67">
        <v>0</v>
      </c>
      <c r="R6" s="67">
        <v>0</v>
      </c>
      <c r="S6" s="67">
        <v>0</v>
      </c>
      <c r="T6" s="67">
        <v>0</v>
      </c>
      <c r="U6" s="67">
        <v>0</v>
      </c>
    </row>
    <row r="7" spans="1:21" ht="14.4" x14ac:dyDescent="0.3">
      <c r="A7" t="str">
        <f t="shared" si="0"/>
        <v>WASpace HeatingElectric Furnace</v>
      </c>
      <c r="B7" s="64" t="str">
        <f t="shared" si="1"/>
        <v>WA_Space Heating_Electric_Electric Furnace</v>
      </c>
      <c r="C7" s="65" t="s">
        <v>24</v>
      </c>
      <c r="D7" s="65" t="s">
        <v>119</v>
      </c>
      <c r="E7" s="65" t="s">
        <v>118</v>
      </c>
      <c r="F7" s="65" t="s">
        <v>82</v>
      </c>
      <c r="G7" s="67">
        <v>1.3372462048937401E-2</v>
      </c>
      <c r="H7" s="67">
        <v>1.3372462048937401E-2</v>
      </c>
      <c r="I7" s="67">
        <v>1.3372462048937401E-2</v>
      </c>
      <c r="J7" s="67">
        <v>1.3372462048937401E-2</v>
      </c>
      <c r="K7" s="67">
        <v>1.3372462048937401E-2</v>
      </c>
      <c r="L7" s="67">
        <v>1.3372462048937401E-2</v>
      </c>
      <c r="M7" s="67">
        <v>1.3372462048937401E-2</v>
      </c>
      <c r="N7" s="67">
        <v>0</v>
      </c>
      <c r="O7" s="67">
        <v>1.3372462048937401E-2</v>
      </c>
      <c r="P7" s="67">
        <v>1.3372462048937401E-2</v>
      </c>
      <c r="Q7" s="67">
        <v>1.3372462048937401E-2</v>
      </c>
      <c r="R7" s="67">
        <v>1.3372462048937401E-2</v>
      </c>
      <c r="S7" s="67">
        <v>0</v>
      </c>
      <c r="T7" s="67">
        <v>1.3372462048937401E-2</v>
      </c>
      <c r="U7" s="67">
        <v>1.3372462048937401E-2</v>
      </c>
    </row>
    <row r="8" spans="1:21" ht="14.4" x14ac:dyDescent="0.3">
      <c r="A8" t="str">
        <f t="shared" si="0"/>
        <v>WASpace HeatingElectric Room Heat</v>
      </c>
      <c r="B8" s="64" t="str">
        <f t="shared" si="1"/>
        <v>WA_Space Heating_Electric_Electric Room Heat</v>
      </c>
      <c r="C8" s="65" t="s">
        <v>24</v>
      </c>
      <c r="D8" s="65" t="s">
        <v>119</v>
      </c>
      <c r="E8" s="65" t="s">
        <v>118</v>
      </c>
      <c r="F8" s="65" t="s">
        <v>83</v>
      </c>
      <c r="G8" s="67">
        <v>7.2331527825719805E-2</v>
      </c>
      <c r="H8" s="67">
        <v>7.2331527825719805E-2</v>
      </c>
      <c r="I8" s="67">
        <v>7.2331527825719805E-2</v>
      </c>
      <c r="J8" s="67">
        <v>7.2331527825719805E-2</v>
      </c>
      <c r="K8" s="67">
        <v>7.2331527825719805E-2</v>
      </c>
      <c r="L8" s="67">
        <v>7.2331527825719805E-2</v>
      </c>
      <c r="M8" s="67">
        <v>7.2331527825719805E-2</v>
      </c>
      <c r="N8" s="67">
        <v>0</v>
      </c>
      <c r="O8" s="67">
        <v>7.2331527825719805E-2</v>
      </c>
      <c r="P8" s="67">
        <v>7.2331527825719805E-2</v>
      </c>
      <c r="Q8" s="67">
        <v>7.2331527825719805E-2</v>
      </c>
      <c r="R8" s="67">
        <v>7.2331527825719805E-2</v>
      </c>
      <c r="S8" s="67">
        <v>0</v>
      </c>
      <c r="T8" s="67">
        <v>7.2331527825719805E-2</v>
      </c>
      <c r="U8" s="67">
        <v>7.2331527825719805E-2</v>
      </c>
    </row>
    <row r="9" spans="1:21" ht="14.4" x14ac:dyDescent="0.3">
      <c r="A9" t="str">
        <f t="shared" si="0"/>
        <v>WASpace HeatingAir-Source Heat Pump</v>
      </c>
      <c r="B9" s="64" t="str">
        <f t="shared" si="1"/>
        <v>WA_Space Heating_Electric_Air-Source Heat Pump</v>
      </c>
      <c r="C9" s="65" t="s">
        <v>24</v>
      </c>
      <c r="D9" s="65" t="s">
        <v>119</v>
      </c>
      <c r="E9" s="65" t="s">
        <v>118</v>
      </c>
      <c r="F9" s="65" t="s">
        <v>80</v>
      </c>
      <c r="G9" s="67">
        <v>2.0766521190408303E-2</v>
      </c>
      <c r="H9" s="67">
        <v>2.0766521190408303E-2</v>
      </c>
      <c r="I9" s="67">
        <v>2.0766521190408303E-2</v>
      </c>
      <c r="J9" s="67">
        <v>2.0766521190408303E-2</v>
      </c>
      <c r="K9" s="67">
        <v>2.0766521190408303E-2</v>
      </c>
      <c r="L9" s="67">
        <v>2.0766521190408303E-2</v>
      </c>
      <c r="M9" s="67">
        <v>2.0766521190408303E-2</v>
      </c>
      <c r="N9" s="67">
        <v>0</v>
      </c>
      <c r="O9" s="67">
        <v>2.0766521190408303E-2</v>
      </c>
      <c r="P9" s="67">
        <v>2.0766521190408303E-2</v>
      </c>
      <c r="Q9" s="67">
        <v>2.0766521190408303E-2</v>
      </c>
      <c r="R9" s="67">
        <v>2.0766521190408303E-2</v>
      </c>
      <c r="S9" s="67">
        <v>0</v>
      </c>
      <c r="T9" s="67">
        <v>2.0766521190408303E-2</v>
      </c>
      <c r="U9" s="67">
        <v>2.0766521190408303E-2</v>
      </c>
    </row>
    <row r="10" spans="1:21" ht="14.4" x14ac:dyDescent="0.3">
      <c r="A10" t="str">
        <f t="shared" si="0"/>
        <v>WASpace HeatingGeothermal Heat Pump</v>
      </c>
      <c r="B10" s="64" t="str">
        <f t="shared" si="1"/>
        <v>WA_Space Heating_Electric_Geothermal Heat Pump</v>
      </c>
      <c r="C10" s="65" t="s">
        <v>24</v>
      </c>
      <c r="D10" s="65" t="s">
        <v>119</v>
      </c>
      <c r="E10" s="65" t="s">
        <v>118</v>
      </c>
      <c r="F10" s="65" t="s">
        <v>81</v>
      </c>
      <c r="G10" s="67">
        <v>0</v>
      </c>
      <c r="H10" s="67">
        <v>0</v>
      </c>
      <c r="I10" s="67">
        <v>0</v>
      </c>
      <c r="J10" s="67">
        <v>0</v>
      </c>
      <c r="K10" s="67">
        <v>0</v>
      </c>
      <c r="L10" s="67">
        <v>0</v>
      </c>
      <c r="M10" s="67">
        <v>0</v>
      </c>
      <c r="N10" s="67">
        <v>0</v>
      </c>
      <c r="O10" s="67">
        <v>0</v>
      </c>
      <c r="P10" s="67">
        <v>0</v>
      </c>
      <c r="Q10" s="67">
        <v>0</v>
      </c>
      <c r="R10" s="67">
        <v>0</v>
      </c>
      <c r="S10" s="67">
        <v>0</v>
      </c>
      <c r="T10" s="67">
        <v>0</v>
      </c>
      <c r="U10" s="67">
        <v>0</v>
      </c>
    </row>
    <row r="11" spans="1:21" ht="14.4" x14ac:dyDescent="0.3">
      <c r="A11" t="str">
        <f t="shared" si="0"/>
        <v>WAVentilationVentilation</v>
      </c>
      <c r="B11" s="64" t="str">
        <f t="shared" si="1"/>
        <v>WA_Ventilation_Electric_Ventilation</v>
      </c>
      <c r="C11" s="65" t="s">
        <v>24</v>
      </c>
      <c r="D11" s="65" t="s">
        <v>84</v>
      </c>
      <c r="E11" s="65" t="s">
        <v>118</v>
      </c>
      <c r="F11" s="65" t="s">
        <v>84</v>
      </c>
      <c r="G11" s="67">
        <v>1</v>
      </c>
      <c r="H11" s="67">
        <v>1</v>
      </c>
      <c r="I11" s="67">
        <v>1</v>
      </c>
      <c r="J11" s="67">
        <v>1</v>
      </c>
      <c r="K11" s="67">
        <v>1</v>
      </c>
      <c r="L11" s="67">
        <v>1</v>
      </c>
      <c r="M11" s="67">
        <v>1</v>
      </c>
      <c r="N11" s="67">
        <v>0</v>
      </c>
      <c r="O11" s="67">
        <v>1</v>
      </c>
      <c r="P11" s="67">
        <v>1</v>
      </c>
      <c r="Q11" s="67">
        <v>1</v>
      </c>
      <c r="R11" s="67">
        <v>1</v>
      </c>
      <c r="S11" s="67">
        <v>0</v>
      </c>
      <c r="T11" s="67">
        <v>1</v>
      </c>
      <c r="U11" s="67">
        <v>1</v>
      </c>
    </row>
    <row r="12" spans="1:21" ht="14.4" x14ac:dyDescent="0.3">
      <c r="A12" t="str">
        <f t="shared" si="0"/>
        <v>WAInterior LightingGeneral Service Lighting</v>
      </c>
      <c r="B12" s="64" t="str">
        <f t="shared" si="1"/>
        <v>WA_Interior Lighting_Electric_General Service Lighting</v>
      </c>
      <c r="C12" s="65" t="s">
        <v>24</v>
      </c>
      <c r="D12" s="65" t="s">
        <v>85</v>
      </c>
      <c r="E12" s="65" t="s">
        <v>118</v>
      </c>
      <c r="F12" s="65" t="s">
        <v>86</v>
      </c>
      <c r="G12" s="67">
        <v>1</v>
      </c>
      <c r="H12" s="67">
        <v>1</v>
      </c>
      <c r="I12" s="67">
        <v>1</v>
      </c>
      <c r="J12" s="67">
        <v>1</v>
      </c>
      <c r="K12" s="67">
        <v>1</v>
      </c>
      <c r="L12" s="67">
        <v>1</v>
      </c>
      <c r="M12" s="67">
        <v>1</v>
      </c>
      <c r="N12" s="67">
        <v>1</v>
      </c>
      <c r="O12" s="67">
        <v>1</v>
      </c>
      <c r="P12" s="67">
        <v>1</v>
      </c>
      <c r="Q12" s="67">
        <v>1</v>
      </c>
      <c r="R12" s="67">
        <v>1</v>
      </c>
      <c r="S12" s="67">
        <v>1</v>
      </c>
      <c r="T12" s="67">
        <v>1</v>
      </c>
      <c r="U12" s="67">
        <v>1</v>
      </c>
    </row>
    <row r="13" spans="1:21" ht="14.4" x14ac:dyDescent="0.3">
      <c r="A13" t="str">
        <f t="shared" si="0"/>
        <v>WAInterior LightingHigh-Bay Lighting</v>
      </c>
      <c r="B13" s="64" t="str">
        <f t="shared" si="1"/>
        <v>WA_Interior Lighting_Electric_High-Bay Lighting</v>
      </c>
      <c r="C13" s="65" t="s">
        <v>24</v>
      </c>
      <c r="D13" s="65" t="s">
        <v>85</v>
      </c>
      <c r="E13" s="65" t="s">
        <v>118</v>
      </c>
      <c r="F13" s="65" t="s">
        <v>87</v>
      </c>
      <c r="G13" s="67">
        <v>1</v>
      </c>
      <c r="H13" s="67">
        <v>1</v>
      </c>
      <c r="I13" s="67">
        <v>1</v>
      </c>
      <c r="J13" s="67">
        <v>1</v>
      </c>
      <c r="K13" s="67">
        <v>1</v>
      </c>
      <c r="L13" s="67">
        <v>1</v>
      </c>
      <c r="M13" s="67">
        <v>1</v>
      </c>
      <c r="N13" s="67">
        <v>1</v>
      </c>
      <c r="O13" s="67">
        <v>1</v>
      </c>
      <c r="P13" s="67">
        <v>1</v>
      </c>
      <c r="Q13" s="67">
        <v>1</v>
      </c>
      <c r="R13" s="67">
        <v>1</v>
      </c>
      <c r="S13" s="67">
        <v>1</v>
      </c>
      <c r="T13" s="67">
        <v>1</v>
      </c>
      <c r="U13" s="67">
        <v>1</v>
      </c>
    </row>
    <row r="14" spans="1:21" ht="14.4" x14ac:dyDescent="0.3">
      <c r="A14" t="str">
        <f t="shared" si="0"/>
        <v>WAInterior LightingLinear Lighting</v>
      </c>
      <c r="B14" s="64" t="str">
        <f t="shared" si="1"/>
        <v>WA_Interior Lighting_Electric_Linear Lighting</v>
      </c>
      <c r="C14" s="65" t="s">
        <v>24</v>
      </c>
      <c r="D14" s="65" t="s">
        <v>85</v>
      </c>
      <c r="E14" s="65" t="s">
        <v>118</v>
      </c>
      <c r="F14" s="65" t="s">
        <v>88</v>
      </c>
      <c r="G14" s="67">
        <v>1</v>
      </c>
      <c r="H14" s="67">
        <v>1</v>
      </c>
      <c r="I14" s="67">
        <v>1</v>
      </c>
      <c r="J14" s="67">
        <v>1</v>
      </c>
      <c r="K14" s="67">
        <v>1</v>
      </c>
      <c r="L14" s="67">
        <v>1</v>
      </c>
      <c r="M14" s="67">
        <v>1</v>
      </c>
      <c r="N14" s="67">
        <v>1</v>
      </c>
      <c r="O14" s="67">
        <v>1</v>
      </c>
      <c r="P14" s="67">
        <v>1</v>
      </c>
      <c r="Q14" s="67">
        <v>1</v>
      </c>
      <c r="R14" s="67">
        <v>1</v>
      </c>
      <c r="S14" s="67">
        <v>1</v>
      </c>
      <c r="T14" s="67">
        <v>1</v>
      </c>
      <c r="U14" s="67">
        <v>1</v>
      </c>
    </row>
    <row r="15" spans="1:21" ht="14.4" x14ac:dyDescent="0.3">
      <c r="A15" t="str">
        <f t="shared" si="0"/>
        <v>WAExterior LightingGeneral Service Lighting</v>
      </c>
      <c r="B15" s="64" t="str">
        <f t="shared" si="1"/>
        <v>WA_Exterior Lighting_Electric_General Service Lighting</v>
      </c>
      <c r="C15" s="65" t="s">
        <v>24</v>
      </c>
      <c r="D15" s="65" t="s">
        <v>89</v>
      </c>
      <c r="E15" s="65" t="s">
        <v>118</v>
      </c>
      <c r="F15" s="65" t="s">
        <v>86</v>
      </c>
      <c r="G15" s="67">
        <v>1</v>
      </c>
      <c r="H15" s="67">
        <v>1</v>
      </c>
      <c r="I15" s="67">
        <v>1</v>
      </c>
      <c r="J15" s="67">
        <v>1</v>
      </c>
      <c r="K15" s="67">
        <v>1</v>
      </c>
      <c r="L15" s="67">
        <v>1</v>
      </c>
      <c r="M15" s="67">
        <v>1</v>
      </c>
      <c r="N15" s="67">
        <v>1</v>
      </c>
      <c r="O15" s="67">
        <v>1</v>
      </c>
      <c r="P15" s="67">
        <v>1</v>
      </c>
      <c r="Q15" s="67">
        <v>1</v>
      </c>
      <c r="R15" s="67">
        <v>1</v>
      </c>
      <c r="S15" s="67">
        <v>1</v>
      </c>
      <c r="T15" s="67">
        <v>1</v>
      </c>
      <c r="U15" s="67">
        <v>1</v>
      </c>
    </row>
    <row r="16" spans="1:21" ht="14.4" x14ac:dyDescent="0.3">
      <c r="A16" t="str">
        <f t="shared" si="0"/>
        <v>WAExterior LightingArea Lighting</v>
      </c>
      <c r="B16" s="64" t="str">
        <f t="shared" si="1"/>
        <v>WA_Exterior Lighting_Electric_Area Lighting</v>
      </c>
      <c r="C16" s="65" t="s">
        <v>24</v>
      </c>
      <c r="D16" s="65" t="s">
        <v>89</v>
      </c>
      <c r="E16" s="65" t="s">
        <v>118</v>
      </c>
      <c r="F16" s="65" t="s">
        <v>90</v>
      </c>
      <c r="G16" s="67">
        <v>1</v>
      </c>
      <c r="H16" s="67">
        <v>1</v>
      </c>
      <c r="I16" s="67">
        <v>1</v>
      </c>
      <c r="J16" s="67">
        <v>1</v>
      </c>
      <c r="K16" s="67">
        <v>1</v>
      </c>
      <c r="L16" s="67">
        <v>1</v>
      </c>
      <c r="M16" s="67">
        <v>1</v>
      </c>
      <c r="N16" s="67">
        <v>1</v>
      </c>
      <c r="O16" s="67">
        <v>1</v>
      </c>
      <c r="P16" s="67">
        <v>1</v>
      </c>
      <c r="Q16" s="67">
        <v>1</v>
      </c>
      <c r="R16" s="67">
        <v>1</v>
      </c>
      <c r="S16" s="67">
        <v>1</v>
      </c>
      <c r="T16" s="67">
        <v>1</v>
      </c>
      <c r="U16" s="67">
        <v>1</v>
      </c>
    </row>
    <row r="17" spans="1:21" ht="14.4" x14ac:dyDescent="0.3">
      <c r="A17" t="str">
        <f t="shared" si="0"/>
        <v>WAExterior LightingLinear Lighting</v>
      </c>
      <c r="B17" s="64" t="str">
        <f t="shared" si="1"/>
        <v>WA_Exterior Lighting_Electric_Linear Lighting</v>
      </c>
      <c r="C17" s="65" t="s">
        <v>24</v>
      </c>
      <c r="D17" s="65" t="s">
        <v>89</v>
      </c>
      <c r="E17" s="65" t="s">
        <v>118</v>
      </c>
      <c r="F17" s="65" t="s">
        <v>88</v>
      </c>
      <c r="G17" s="67">
        <v>1</v>
      </c>
      <c r="H17" s="67">
        <v>1</v>
      </c>
      <c r="I17" s="67">
        <v>1</v>
      </c>
      <c r="J17" s="67">
        <v>1</v>
      </c>
      <c r="K17" s="67">
        <v>1</v>
      </c>
      <c r="L17" s="67">
        <v>1</v>
      </c>
      <c r="M17" s="67">
        <v>1</v>
      </c>
      <c r="N17" s="67">
        <v>1</v>
      </c>
      <c r="O17" s="67">
        <v>1</v>
      </c>
      <c r="P17" s="67">
        <v>1</v>
      </c>
      <c r="Q17" s="67">
        <v>1</v>
      </c>
      <c r="R17" s="67">
        <v>1</v>
      </c>
      <c r="S17" s="67">
        <v>1</v>
      </c>
      <c r="T17" s="67">
        <v>1</v>
      </c>
      <c r="U17" s="67">
        <v>1</v>
      </c>
    </row>
    <row r="18" spans="1:21" ht="14.4" x14ac:dyDescent="0.3">
      <c r="A18" t="str">
        <f t="shared" si="0"/>
        <v>WAMotorsPumps</v>
      </c>
      <c r="B18" s="64" t="str">
        <f t="shared" si="1"/>
        <v>WA_Motors_Electric_Pumps</v>
      </c>
      <c r="C18" s="65" t="s">
        <v>24</v>
      </c>
      <c r="D18" s="65" t="s">
        <v>93</v>
      </c>
      <c r="E18" s="65" t="s">
        <v>118</v>
      </c>
      <c r="F18" s="65" t="s">
        <v>94</v>
      </c>
      <c r="G18" s="67">
        <v>1</v>
      </c>
      <c r="H18" s="67">
        <v>1</v>
      </c>
      <c r="I18" s="67">
        <v>1</v>
      </c>
      <c r="J18" s="67">
        <v>1</v>
      </c>
      <c r="K18" s="67">
        <v>1</v>
      </c>
      <c r="L18" s="67">
        <v>0</v>
      </c>
      <c r="M18" s="67">
        <v>1</v>
      </c>
      <c r="N18" s="67">
        <v>1</v>
      </c>
      <c r="O18" s="67">
        <v>1</v>
      </c>
      <c r="P18" s="67">
        <v>1</v>
      </c>
      <c r="Q18" s="67">
        <v>1</v>
      </c>
      <c r="R18" s="67">
        <v>1</v>
      </c>
      <c r="S18" s="67">
        <v>1</v>
      </c>
      <c r="T18" s="67">
        <v>1</v>
      </c>
      <c r="U18" s="67">
        <v>1</v>
      </c>
    </row>
    <row r="19" spans="1:21" ht="14.4" x14ac:dyDescent="0.3">
      <c r="A19" t="str">
        <f t="shared" si="0"/>
        <v>WAMotorsFans &amp; Blowers</v>
      </c>
      <c r="B19" s="64" t="str">
        <f t="shared" si="1"/>
        <v>WA_Motors_Electric_Fans &amp; Blowers</v>
      </c>
      <c r="C19" s="65" t="s">
        <v>24</v>
      </c>
      <c r="D19" s="65" t="s">
        <v>93</v>
      </c>
      <c r="E19" s="65" t="s">
        <v>118</v>
      </c>
      <c r="F19" s="65" t="s">
        <v>95</v>
      </c>
      <c r="G19" s="67">
        <v>1</v>
      </c>
      <c r="H19" s="67">
        <v>1</v>
      </c>
      <c r="I19" s="67">
        <v>1</v>
      </c>
      <c r="J19" s="67">
        <v>1</v>
      </c>
      <c r="K19" s="67">
        <v>1</v>
      </c>
      <c r="L19" s="67">
        <v>0</v>
      </c>
      <c r="M19" s="67">
        <v>1</v>
      </c>
      <c r="N19" s="67">
        <v>1</v>
      </c>
      <c r="O19" s="67">
        <v>0</v>
      </c>
      <c r="P19" s="67">
        <v>1</v>
      </c>
      <c r="Q19" s="67">
        <v>1</v>
      </c>
      <c r="R19" s="67">
        <v>1</v>
      </c>
      <c r="S19" s="67">
        <v>1</v>
      </c>
      <c r="T19" s="67">
        <v>1</v>
      </c>
      <c r="U19" s="67">
        <v>1</v>
      </c>
    </row>
    <row r="20" spans="1:21" ht="14.4" x14ac:dyDescent="0.3">
      <c r="A20" t="str">
        <f t="shared" si="0"/>
        <v>WAMotorsCompressed Air</v>
      </c>
      <c r="B20" s="64" t="str">
        <f t="shared" si="1"/>
        <v>WA_Motors_Electric_Compressed Air</v>
      </c>
      <c r="C20" s="65" t="s">
        <v>24</v>
      </c>
      <c r="D20" s="65" t="s">
        <v>93</v>
      </c>
      <c r="E20" s="65" t="s">
        <v>118</v>
      </c>
      <c r="F20" s="65" t="s">
        <v>96</v>
      </c>
      <c r="G20" s="67">
        <v>1</v>
      </c>
      <c r="H20" s="67">
        <v>1</v>
      </c>
      <c r="I20" s="67">
        <v>1</v>
      </c>
      <c r="J20" s="67">
        <v>1</v>
      </c>
      <c r="K20" s="67">
        <v>1</v>
      </c>
      <c r="L20" s="67">
        <v>0</v>
      </c>
      <c r="M20" s="67">
        <v>1</v>
      </c>
      <c r="N20" s="67">
        <v>0</v>
      </c>
      <c r="O20" s="67">
        <v>1</v>
      </c>
      <c r="P20" s="67">
        <v>1</v>
      </c>
      <c r="Q20" s="67">
        <v>1</v>
      </c>
      <c r="R20" s="67">
        <v>1</v>
      </c>
      <c r="S20" s="67">
        <v>1</v>
      </c>
      <c r="T20" s="67">
        <v>1</v>
      </c>
      <c r="U20" s="67">
        <v>1</v>
      </c>
    </row>
    <row r="21" spans="1:21" ht="14.4" x14ac:dyDescent="0.3">
      <c r="A21" t="str">
        <f t="shared" si="0"/>
        <v>WAMotorsMaterial Handling</v>
      </c>
      <c r="B21" s="64" t="str">
        <f t="shared" si="1"/>
        <v>WA_Motors_Electric_Material Handling</v>
      </c>
      <c r="C21" s="65" t="s">
        <v>24</v>
      </c>
      <c r="D21" s="65" t="s">
        <v>93</v>
      </c>
      <c r="E21" s="65" t="s">
        <v>118</v>
      </c>
      <c r="F21" s="65" t="s">
        <v>97</v>
      </c>
      <c r="G21" s="67">
        <v>1</v>
      </c>
      <c r="H21" s="67">
        <v>1</v>
      </c>
      <c r="I21" s="67">
        <v>1</v>
      </c>
      <c r="J21" s="67">
        <v>1</v>
      </c>
      <c r="K21" s="67">
        <v>1</v>
      </c>
      <c r="L21" s="67">
        <v>1</v>
      </c>
      <c r="M21" s="67">
        <v>1</v>
      </c>
      <c r="N21" s="67">
        <v>0</v>
      </c>
      <c r="O21" s="67">
        <v>0</v>
      </c>
      <c r="P21" s="67">
        <v>1</v>
      </c>
      <c r="Q21" s="67">
        <v>1</v>
      </c>
      <c r="R21" s="67">
        <v>1</v>
      </c>
      <c r="S21" s="67">
        <v>1</v>
      </c>
      <c r="T21" s="67">
        <v>1</v>
      </c>
      <c r="U21" s="67">
        <v>1</v>
      </c>
    </row>
    <row r="22" spans="1:21" ht="14.4" x14ac:dyDescent="0.3">
      <c r="A22" t="str">
        <f t="shared" si="0"/>
        <v>WAMotorsOther Motors</v>
      </c>
      <c r="B22" s="64" t="str">
        <f t="shared" si="1"/>
        <v>WA_Motors_Electric_Other Motors</v>
      </c>
      <c r="C22" s="65" t="s">
        <v>24</v>
      </c>
      <c r="D22" s="65" t="s">
        <v>93</v>
      </c>
      <c r="E22" s="65" t="s">
        <v>118</v>
      </c>
      <c r="F22" s="65" t="s">
        <v>98</v>
      </c>
      <c r="G22" s="67">
        <v>0</v>
      </c>
      <c r="H22" s="67">
        <v>1</v>
      </c>
      <c r="I22" s="67">
        <v>1</v>
      </c>
      <c r="J22" s="67">
        <v>0</v>
      </c>
      <c r="K22" s="67">
        <v>1</v>
      </c>
      <c r="L22" s="67">
        <v>0</v>
      </c>
      <c r="M22" s="67">
        <v>1</v>
      </c>
      <c r="N22" s="67">
        <v>1</v>
      </c>
      <c r="O22" s="67">
        <v>0</v>
      </c>
      <c r="P22" s="67">
        <v>1</v>
      </c>
      <c r="Q22" s="67">
        <v>0</v>
      </c>
      <c r="R22" s="67">
        <v>1</v>
      </c>
      <c r="S22" s="67">
        <v>1</v>
      </c>
      <c r="T22" s="67">
        <v>1</v>
      </c>
      <c r="U22" s="67">
        <v>1</v>
      </c>
    </row>
    <row r="23" spans="1:21" ht="14.4" x14ac:dyDescent="0.3">
      <c r="A23" t="str">
        <f t="shared" si="0"/>
        <v>WAProcessProcess Heating</v>
      </c>
      <c r="B23" s="64" t="str">
        <f t="shared" si="1"/>
        <v>WA_Process_Electric_Process Heating</v>
      </c>
      <c r="C23" s="65" t="s">
        <v>24</v>
      </c>
      <c r="D23" s="65" t="s">
        <v>99</v>
      </c>
      <c r="E23" s="65" t="s">
        <v>118</v>
      </c>
      <c r="F23" s="65" t="s">
        <v>3</v>
      </c>
      <c r="G23" s="67">
        <v>1</v>
      </c>
      <c r="H23" s="67">
        <v>1</v>
      </c>
      <c r="I23" s="67">
        <v>1</v>
      </c>
      <c r="J23" s="67">
        <v>1</v>
      </c>
      <c r="K23" s="67">
        <v>1</v>
      </c>
      <c r="L23" s="67">
        <v>1</v>
      </c>
      <c r="M23" s="67">
        <v>0</v>
      </c>
      <c r="N23" s="67">
        <v>0</v>
      </c>
      <c r="O23" s="67">
        <v>0</v>
      </c>
      <c r="P23" s="67">
        <v>1</v>
      </c>
      <c r="Q23" s="67">
        <v>1</v>
      </c>
      <c r="R23" s="67">
        <v>1</v>
      </c>
      <c r="S23" s="67">
        <v>0</v>
      </c>
      <c r="T23" s="67">
        <v>1</v>
      </c>
      <c r="U23" s="67">
        <v>1</v>
      </c>
    </row>
    <row r="24" spans="1:21" ht="14.4" x14ac:dyDescent="0.3">
      <c r="A24" t="str">
        <f t="shared" si="0"/>
        <v>WAProcessProcess Cooling</v>
      </c>
      <c r="B24" s="64" t="str">
        <f t="shared" si="1"/>
        <v>WA_Process_Electric_Process Cooling</v>
      </c>
      <c r="C24" s="65" t="s">
        <v>24</v>
      </c>
      <c r="D24" s="65" t="s">
        <v>99</v>
      </c>
      <c r="E24" s="65" t="s">
        <v>118</v>
      </c>
      <c r="F24" s="65" t="s">
        <v>100</v>
      </c>
      <c r="G24" s="67">
        <v>0</v>
      </c>
      <c r="H24" s="67">
        <v>0</v>
      </c>
      <c r="I24" s="67">
        <v>1</v>
      </c>
      <c r="J24" s="67">
        <v>0</v>
      </c>
      <c r="K24" s="67">
        <v>1</v>
      </c>
      <c r="L24" s="67">
        <v>0</v>
      </c>
      <c r="M24" s="67">
        <v>0</v>
      </c>
      <c r="N24" s="67">
        <v>0</v>
      </c>
      <c r="O24" s="67">
        <v>0</v>
      </c>
      <c r="P24" s="67">
        <v>1</v>
      </c>
      <c r="Q24" s="67">
        <v>0</v>
      </c>
      <c r="R24" s="67">
        <v>1</v>
      </c>
      <c r="S24" s="67">
        <v>0</v>
      </c>
      <c r="T24" s="67">
        <v>0</v>
      </c>
      <c r="U24" s="67">
        <v>1</v>
      </c>
    </row>
    <row r="25" spans="1:21" ht="14.4" x14ac:dyDescent="0.3">
      <c r="A25" t="str">
        <f t="shared" si="0"/>
        <v>WAProcessProcess Refrigeration</v>
      </c>
      <c r="B25" s="64" t="str">
        <f t="shared" si="1"/>
        <v>WA_Process_Electric_Process Refrigeration</v>
      </c>
      <c r="C25" s="65" t="s">
        <v>24</v>
      </c>
      <c r="D25" s="65" t="s">
        <v>99</v>
      </c>
      <c r="E25" s="65" t="s">
        <v>118</v>
      </c>
      <c r="F25" s="65" t="s">
        <v>101</v>
      </c>
      <c r="G25" s="67">
        <v>1</v>
      </c>
      <c r="H25" s="67">
        <v>0</v>
      </c>
      <c r="I25" s="67">
        <v>1</v>
      </c>
      <c r="J25" s="67">
        <v>0</v>
      </c>
      <c r="K25" s="67">
        <v>1</v>
      </c>
      <c r="L25" s="67">
        <v>0</v>
      </c>
      <c r="M25" s="67">
        <v>0</v>
      </c>
      <c r="N25" s="67">
        <v>0</v>
      </c>
      <c r="O25" s="67">
        <v>0</v>
      </c>
      <c r="P25" s="67">
        <v>1</v>
      </c>
      <c r="Q25" s="67">
        <v>0</v>
      </c>
      <c r="R25" s="67">
        <v>1</v>
      </c>
      <c r="S25" s="67">
        <v>0</v>
      </c>
      <c r="T25" s="67">
        <v>0</v>
      </c>
      <c r="U25" s="67">
        <v>1</v>
      </c>
    </row>
    <row r="26" spans="1:21" ht="14.4" x14ac:dyDescent="0.3">
      <c r="A26" t="str">
        <f t="shared" si="0"/>
        <v>WAProcessProcess Electrochemical</v>
      </c>
      <c r="B26" s="64" t="str">
        <f t="shared" si="1"/>
        <v>WA_Process_Electric_Process Electrochemical</v>
      </c>
      <c r="C26" s="65" t="s">
        <v>24</v>
      </c>
      <c r="D26" s="65" t="s">
        <v>99</v>
      </c>
      <c r="E26" s="65" t="s">
        <v>118</v>
      </c>
      <c r="F26" s="65" t="s">
        <v>102</v>
      </c>
      <c r="G26" s="67">
        <v>1</v>
      </c>
      <c r="H26" s="67">
        <v>1</v>
      </c>
      <c r="I26" s="67">
        <v>1</v>
      </c>
      <c r="J26" s="67">
        <v>1</v>
      </c>
      <c r="K26" s="67">
        <v>1</v>
      </c>
      <c r="L26" s="67">
        <v>1</v>
      </c>
      <c r="M26" s="67">
        <v>1</v>
      </c>
      <c r="N26" s="67">
        <v>0</v>
      </c>
      <c r="O26" s="67">
        <v>0</v>
      </c>
      <c r="P26" s="67">
        <v>1</v>
      </c>
      <c r="Q26" s="67">
        <v>1</v>
      </c>
      <c r="R26" s="67">
        <v>1</v>
      </c>
      <c r="S26" s="67">
        <v>0</v>
      </c>
      <c r="T26" s="67">
        <v>1</v>
      </c>
      <c r="U26" s="67">
        <v>1</v>
      </c>
    </row>
    <row r="27" spans="1:21" ht="14.4" x14ac:dyDescent="0.3">
      <c r="A27" t="str">
        <f t="shared" si="0"/>
        <v>WAProcessProcess Other</v>
      </c>
      <c r="B27" s="64" t="str">
        <f t="shared" si="1"/>
        <v>WA_Process_Electric_Process Other</v>
      </c>
      <c r="C27" s="65" t="s">
        <v>24</v>
      </c>
      <c r="D27" s="65" t="s">
        <v>99</v>
      </c>
      <c r="E27" s="65" t="s">
        <v>118</v>
      </c>
      <c r="F27" s="65" t="s">
        <v>6</v>
      </c>
      <c r="G27" s="67">
        <v>1</v>
      </c>
      <c r="H27" s="67">
        <v>1</v>
      </c>
      <c r="I27" s="67">
        <v>1</v>
      </c>
      <c r="J27" s="67">
        <v>1</v>
      </c>
      <c r="K27" s="67">
        <v>1</v>
      </c>
      <c r="L27" s="67">
        <v>1</v>
      </c>
      <c r="M27" s="67">
        <v>1</v>
      </c>
      <c r="N27" s="67">
        <v>0</v>
      </c>
      <c r="O27" s="67">
        <v>0</v>
      </c>
      <c r="P27" s="67">
        <v>1</v>
      </c>
      <c r="Q27" s="67">
        <v>1</v>
      </c>
      <c r="R27" s="67">
        <v>1</v>
      </c>
      <c r="S27" s="67">
        <v>0</v>
      </c>
      <c r="T27" s="67">
        <v>1</v>
      </c>
      <c r="U27" s="67">
        <v>1</v>
      </c>
    </row>
    <row r="28" spans="1:21" ht="14.4" x14ac:dyDescent="0.3">
      <c r="A28" t="str">
        <f t="shared" si="0"/>
        <v>WAMiscellaneousMiscellaneous</v>
      </c>
      <c r="B28" s="64" t="str">
        <f t="shared" si="1"/>
        <v>WA_Miscellaneous_Electric_Miscellaneous</v>
      </c>
      <c r="C28" s="65" t="s">
        <v>24</v>
      </c>
      <c r="D28" s="65" t="s">
        <v>91</v>
      </c>
      <c r="E28" s="65" t="s">
        <v>118</v>
      </c>
      <c r="F28" s="65" t="s">
        <v>91</v>
      </c>
      <c r="G28" s="67">
        <v>1</v>
      </c>
      <c r="H28" s="67">
        <v>1</v>
      </c>
      <c r="I28" s="67">
        <v>1</v>
      </c>
      <c r="J28" s="67">
        <v>0</v>
      </c>
      <c r="K28" s="67">
        <v>0</v>
      </c>
      <c r="L28" s="67">
        <v>1</v>
      </c>
      <c r="M28" s="67">
        <v>1</v>
      </c>
      <c r="N28" s="67">
        <v>1</v>
      </c>
      <c r="O28" s="67">
        <v>1</v>
      </c>
      <c r="P28" s="67">
        <v>0</v>
      </c>
      <c r="Q28" s="67">
        <v>1</v>
      </c>
      <c r="R28" s="67">
        <v>1</v>
      </c>
      <c r="S28" s="67">
        <v>0</v>
      </c>
      <c r="T28" s="67">
        <v>0</v>
      </c>
      <c r="U28" s="67">
        <v>1</v>
      </c>
    </row>
    <row r="29" spans="1:21" ht="14.4" x14ac:dyDescent="0.3">
      <c r="A29" t="str">
        <f t="shared" si="0"/>
        <v>UTCoolingAir-Cooled Chiller</v>
      </c>
      <c r="B29" s="64" t="str">
        <f t="shared" si="1"/>
        <v>UT_Cooling_Electric_Air-Cooled Chiller</v>
      </c>
      <c r="C29" s="65" t="s">
        <v>29</v>
      </c>
      <c r="D29" s="65" t="s">
        <v>76</v>
      </c>
      <c r="E29" s="65" t="s">
        <v>118</v>
      </c>
      <c r="F29" s="65" t="s">
        <v>77</v>
      </c>
      <c r="G29" s="67">
        <v>1.4759152205478198E-4</v>
      </c>
      <c r="H29" s="67">
        <v>1.4759152205478198E-4</v>
      </c>
      <c r="I29" s="67">
        <v>2.5000000000000001E-2</v>
      </c>
      <c r="J29" s="67">
        <v>2.5000000000000001E-2</v>
      </c>
      <c r="K29" s="67">
        <v>1.4759152205478198E-4</v>
      </c>
      <c r="L29" s="67">
        <v>1.4759152205478198E-4</v>
      </c>
      <c r="M29" s="67">
        <v>2.5000000000000001E-2</v>
      </c>
      <c r="N29" s="67">
        <v>0</v>
      </c>
      <c r="O29" s="67">
        <v>1.4759152205478198E-4</v>
      </c>
      <c r="P29" s="67">
        <v>2.5000000000000001E-2</v>
      </c>
      <c r="Q29" s="67">
        <v>2.5000000000000001E-2</v>
      </c>
      <c r="R29" s="67">
        <v>2.5000000000000001E-2</v>
      </c>
      <c r="S29" s="67">
        <v>1.4759152205478198E-4</v>
      </c>
      <c r="T29" s="67">
        <v>2.5000000000000001E-2</v>
      </c>
      <c r="U29" s="67">
        <v>2.5000000000000001E-2</v>
      </c>
    </row>
    <row r="30" spans="1:21" ht="14.4" x14ac:dyDescent="0.3">
      <c r="A30" t="str">
        <f t="shared" si="0"/>
        <v>UTCoolingWater-Cooled Chiller</v>
      </c>
      <c r="B30" s="64" t="str">
        <f t="shared" si="1"/>
        <v>UT_Cooling_Electric_Water-Cooled Chiller</v>
      </c>
      <c r="C30" s="65" t="s">
        <v>29</v>
      </c>
      <c r="D30" s="65" t="s">
        <v>76</v>
      </c>
      <c r="E30" s="65" t="s">
        <v>118</v>
      </c>
      <c r="F30" s="65" t="s">
        <v>78</v>
      </c>
      <c r="G30" s="67">
        <v>0</v>
      </c>
      <c r="H30" s="67">
        <v>0</v>
      </c>
      <c r="I30" s="67">
        <v>2.5000000000000001E-2</v>
      </c>
      <c r="J30" s="67">
        <v>2.5000000000000001E-2</v>
      </c>
      <c r="K30" s="67">
        <v>0</v>
      </c>
      <c r="L30" s="67">
        <v>0</v>
      </c>
      <c r="M30" s="67">
        <v>2.5000000000000001E-2</v>
      </c>
      <c r="N30" s="67">
        <v>0</v>
      </c>
      <c r="O30" s="67">
        <v>0</v>
      </c>
      <c r="P30" s="67">
        <v>2.5000000000000001E-2</v>
      </c>
      <c r="Q30" s="67">
        <v>2.5000000000000001E-2</v>
      </c>
      <c r="R30" s="67">
        <v>2.5000000000000001E-2</v>
      </c>
      <c r="S30" s="67">
        <v>0</v>
      </c>
      <c r="T30" s="67">
        <v>2.5000000000000001E-2</v>
      </c>
      <c r="U30" s="67">
        <v>2.5000000000000001E-2</v>
      </c>
    </row>
    <row r="31" spans="1:21" ht="14.4" x14ac:dyDescent="0.3">
      <c r="A31" t="str">
        <f t="shared" si="0"/>
        <v>UTCoolingRTU</v>
      </c>
      <c r="B31" s="64" t="str">
        <f t="shared" si="1"/>
        <v>UT_Cooling_Electric_RTU</v>
      </c>
      <c r="C31" s="65" t="s">
        <v>29</v>
      </c>
      <c r="D31" s="65" t="s">
        <v>76</v>
      </c>
      <c r="E31" s="65" t="s">
        <v>118</v>
      </c>
      <c r="F31" s="65" t="s">
        <v>79</v>
      </c>
      <c r="G31" s="67">
        <v>0.16480525362860432</v>
      </c>
      <c r="H31" s="67">
        <v>0.16480525362860432</v>
      </c>
      <c r="I31" s="67">
        <v>0.12818875133693347</v>
      </c>
      <c r="J31" s="67">
        <v>0.12818875133693347</v>
      </c>
      <c r="K31" s="67">
        <v>0.16480525362860432</v>
      </c>
      <c r="L31" s="67">
        <v>0.16480525362860432</v>
      </c>
      <c r="M31" s="67">
        <v>0.12818875133693347</v>
      </c>
      <c r="N31" s="67">
        <v>0</v>
      </c>
      <c r="O31" s="67">
        <v>0.16480525362860432</v>
      </c>
      <c r="P31" s="67">
        <v>0.12818875133693347</v>
      </c>
      <c r="Q31" s="67">
        <v>0.12818875133693347</v>
      </c>
      <c r="R31" s="67">
        <v>0.12818875133693347</v>
      </c>
      <c r="S31" s="67">
        <v>0.16480525362860432</v>
      </c>
      <c r="T31" s="67">
        <v>0.12818875133693347</v>
      </c>
      <c r="U31" s="67">
        <v>0.12818875133693347</v>
      </c>
    </row>
    <row r="32" spans="1:21" ht="14.4" x14ac:dyDescent="0.3">
      <c r="A32" t="str">
        <f t="shared" si="0"/>
        <v>UTCoolingAir-Source Heat Pump</v>
      </c>
      <c r="B32" s="64" t="str">
        <f t="shared" si="1"/>
        <v>UT_Cooling_Electric_Air-Source Heat Pump</v>
      </c>
      <c r="C32" s="65" t="s">
        <v>29</v>
      </c>
      <c r="D32" s="65" t="s">
        <v>76</v>
      </c>
      <c r="E32" s="65" t="s">
        <v>118</v>
      </c>
      <c r="F32" s="65" t="s">
        <v>80</v>
      </c>
      <c r="G32" s="67">
        <v>1.9135809362286798E-2</v>
      </c>
      <c r="H32" s="67">
        <v>1.9135809362286798E-2</v>
      </c>
      <c r="I32" s="67">
        <v>1.9135809362286798E-2</v>
      </c>
      <c r="J32" s="67">
        <v>1.9135809362286798E-2</v>
      </c>
      <c r="K32" s="67">
        <v>1.9135809362286798E-2</v>
      </c>
      <c r="L32" s="67">
        <v>1.9135809362286798E-2</v>
      </c>
      <c r="M32" s="67">
        <v>1.9135809362286798E-2</v>
      </c>
      <c r="N32" s="67">
        <v>0</v>
      </c>
      <c r="O32" s="67">
        <v>1.9135809362286798E-2</v>
      </c>
      <c r="P32" s="67">
        <v>1.9135809362286798E-2</v>
      </c>
      <c r="Q32" s="67">
        <v>1.9135809362286798E-2</v>
      </c>
      <c r="R32" s="67">
        <v>1.9135809362286798E-2</v>
      </c>
      <c r="S32" s="67">
        <v>1.9135809362286798E-2</v>
      </c>
      <c r="T32" s="67">
        <v>1.9135809362286798E-2</v>
      </c>
      <c r="U32" s="67">
        <v>1.9135809362286798E-2</v>
      </c>
    </row>
    <row r="33" spans="1:21" ht="14.4" x14ac:dyDescent="0.3">
      <c r="A33" t="str">
        <f t="shared" si="0"/>
        <v>UTCoolingGeothermal Heat Pump</v>
      </c>
      <c r="B33" s="64" t="str">
        <f t="shared" si="1"/>
        <v>UT_Cooling_Electric_Geothermal Heat Pump</v>
      </c>
      <c r="C33" s="65" t="s">
        <v>29</v>
      </c>
      <c r="D33" s="65" t="s">
        <v>76</v>
      </c>
      <c r="E33" s="65" t="s">
        <v>118</v>
      </c>
      <c r="F33" s="65" t="s">
        <v>81</v>
      </c>
      <c r="G33" s="67">
        <v>0</v>
      </c>
      <c r="H33" s="67">
        <v>0</v>
      </c>
      <c r="I33" s="67">
        <v>0</v>
      </c>
      <c r="J33" s="67">
        <v>0</v>
      </c>
      <c r="K33" s="67">
        <v>0</v>
      </c>
      <c r="L33" s="67">
        <v>0</v>
      </c>
      <c r="M33" s="67">
        <v>0</v>
      </c>
      <c r="N33" s="67">
        <v>0</v>
      </c>
      <c r="O33" s="67">
        <v>0</v>
      </c>
      <c r="P33" s="67">
        <v>0</v>
      </c>
      <c r="Q33" s="67">
        <v>0</v>
      </c>
      <c r="R33" s="67">
        <v>0</v>
      </c>
      <c r="S33" s="67">
        <v>0</v>
      </c>
      <c r="T33" s="67">
        <v>0</v>
      </c>
      <c r="U33" s="67">
        <v>0</v>
      </c>
    </row>
    <row r="34" spans="1:21" ht="14.4" x14ac:dyDescent="0.3">
      <c r="A34" t="str">
        <f t="shared" si="0"/>
        <v>UTSpace HeatingElectric Furnace</v>
      </c>
      <c r="B34" s="64" t="str">
        <f t="shared" si="1"/>
        <v>UT_Space Heating_Electric_Electric Furnace</v>
      </c>
      <c r="C34" s="65" t="s">
        <v>29</v>
      </c>
      <c r="D34" s="65" t="s">
        <v>119</v>
      </c>
      <c r="E34" s="65" t="s">
        <v>118</v>
      </c>
      <c r="F34" s="65" t="s">
        <v>82</v>
      </c>
      <c r="G34" s="67">
        <v>6.2159637458538225E-2</v>
      </c>
      <c r="H34" s="67">
        <v>6.2159637458538225E-2</v>
      </c>
      <c r="I34" s="67">
        <v>6.2159637458538225E-2</v>
      </c>
      <c r="J34" s="67">
        <v>6.2159637458538225E-2</v>
      </c>
      <c r="K34" s="67">
        <v>6.2159637458538225E-2</v>
      </c>
      <c r="L34" s="67">
        <v>6.2159637458538225E-2</v>
      </c>
      <c r="M34" s="67">
        <v>6.2159637458538225E-2</v>
      </c>
      <c r="N34" s="67">
        <v>0</v>
      </c>
      <c r="O34" s="67">
        <v>6.2159637458538225E-2</v>
      </c>
      <c r="P34" s="67">
        <v>6.2159637458538225E-2</v>
      </c>
      <c r="Q34" s="67">
        <v>6.2159637458538225E-2</v>
      </c>
      <c r="R34" s="67">
        <v>6.2159637458538225E-2</v>
      </c>
      <c r="S34" s="67">
        <v>6.2159637458538225E-2</v>
      </c>
      <c r="T34" s="67">
        <v>6.2159637458538225E-2</v>
      </c>
      <c r="U34" s="67">
        <v>6.2159637458538225E-2</v>
      </c>
    </row>
    <row r="35" spans="1:21" ht="14.4" x14ac:dyDescent="0.3">
      <c r="A35" t="str">
        <f t="shared" si="0"/>
        <v>UTSpace HeatingElectric Room Heat</v>
      </c>
      <c r="B35" s="64" t="str">
        <f t="shared" si="1"/>
        <v>UT_Space Heating_Electric_Electric Room Heat</v>
      </c>
      <c r="C35" s="65" t="s">
        <v>29</v>
      </c>
      <c r="D35" s="65" t="s">
        <v>119</v>
      </c>
      <c r="E35" s="65" t="s">
        <v>118</v>
      </c>
      <c r="F35" s="65" t="s">
        <v>83</v>
      </c>
      <c r="G35" s="67">
        <v>9.6886191762878375E-3</v>
      </c>
      <c r="H35" s="67">
        <v>9.6886191762878375E-3</v>
      </c>
      <c r="I35" s="67">
        <v>9.6886191762878375E-3</v>
      </c>
      <c r="J35" s="67">
        <v>9.6886191762878375E-3</v>
      </c>
      <c r="K35" s="67">
        <v>9.6886191762878375E-3</v>
      </c>
      <c r="L35" s="67">
        <v>9.6886191762878375E-3</v>
      </c>
      <c r="M35" s="67">
        <v>9.6886191762878375E-3</v>
      </c>
      <c r="N35" s="67">
        <v>0</v>
      </c>
      <c r="O35" s="67">
        <v>9.6886191762878375E-3</v>
      </c>
      <c r="P35" s="67">
        <v>9.6886191762878375E-3</v>
      </c>
      <c r="Q35" s="67">
        <v>9.6886191762878375E-3</v>
      </c>
      <c r="R35" s="67">
        <v>9.6886191762878375E-3</v>
      </c>
      <c r="S35" s="67">
        <v>9.6886191762878375E-3</v>
      </c>
      <c r="T35" s="67">
        <v>9.6886191762878375E-3</v>
      </c>
      <c r="U35" s="67">
        <v>9.6886191762878375E-3</v>
      </c>
    </row>
    <row r="36" spans="1:21" ht="14.4" x14ac:dyDescent="0.3">
      <c r="A36" t="str">
        <f t="shared" si="0"/>
        <v>UTSpace HeatingAir-Source Heat Pump</v>
      </c>
      <c r="B36" s="64" t="str">
        <f t="shared" si="1"/>
        <v>UT_Space Heating_Electric_Air-Source Heat Pump</v>
      </c>
      <c r="C36" s="65" t="s">
        <v>29</v>
      </c>
      <c r="D36" s="65" t="s">
        <v>119</v>
      </c>
      <c r="E36" s="65" t="s">
        <v>118</v>
      </c>
      <c r="F36" s="65" t="s">
        <v>80</v>
      </c>
      <c r="G36" s="67">
        <v>1.9135809362286798E-2</v>
      </c>
      <c r="H36" s="67">
        <v>1.9135809362286798E-2</v>
      </c>
      <c r="I36" s="67">
        <v>1.9135809362286798E-2</v>
      </c>
      <c r="J36" s="67">
        <v>1.9135809362286798E-2</v>
      </c>
      <c r="K36" s="67">
        <v>1.9135809362286798E-2</v>
      </c>
      <c r="L36" s="67">
        <v>1.9135809362286798E-2</v>
      </c>
      <c r="M36" s="67">
        <v>1.9135809362286798E-2</v>
      </c>
      <c r="N36" s="67">
        <v>0</v>
      </c>
      <c r="O36" s="67">
        <v>1.9135809362286798E-2</v>
      </c>
      <c r="P36" s="67">
        <v>1.9135809362286798E-2</v>
      </c>
      <c r="Q36" s="67">
        <v>1.9135809362286798E-2</v>
      </c>
      <c r="R36" s="67">
        <v>1.9135809362286798E-2</v>
      </c>
      <c r="S36" s="67">
        <v>1.9135809362286798E-2</v>
      </c>
      <c r="T36" s="67">
        <v>1.9135809362286798E-2</v>
      </c>
      <c r="U36" s="67">
        <v>1.9135809362286798E-2</v>
      </c>
    </row>
    <row r="37" spans="1:21" ht="14.4" x14ac:dyDescent="0.3">
      <c r="A37" t="str">
        <f t="shared" si="0"/>
        <v>UTSpace HeatingGeothermal Heat Pump</v>
      </c>
      <c r="B37" s="64" t="str">
        <f t="shared" si="1"/>
        <v>UT_Space Heating_Electric_Geothermal Heat Pump</v>
      </c>
      <c r="C37" s="65" t="s">
        <v>29</v>
      </c>
      <c r="D37" s="65" t="s">
        <v>119</v>
      </c>
      <c r="E37" s="65" t="s">
        <v>118</v>
      </c>
      <c r="F37" s="65" t="s">
        <v>81</v>
      </c>
      <c r="G37" s="67">
        <v>0</v>
      </c>
      <c r="H37" s="67">
        <v>0</v>
      </c>
      <c r="I37" s="67">
        <v>0</v>
      </c>
      <c r="J37" s="67">
        <v>0</v>
      </c>
      <c r="K37" s="67">
        <v>0</v>
      </c>
      <c r="L37" s="67">
        <v>0</v>
      </c>
      <c r="M37" s="67">
        <v>0</v>
      </c>
      <c r="N37" s="67">
        <v>0</v>
      </c>
      <c r="O37" s="67">
        <v>0</v>
      </c>
      <c r="P37" s="67">
        <v>0</v>
      </c>
      <c r="Q37" s="67">
        <v>0</v>
      </c>
      <c r="R37" s="67">
        <v>0</v>
      </c>
      <c r="S37" s="67">
        <v>0</v>
      </c>
      <c r="T37" s="67">
        <v>0</v>
      </c>
      <c r="U37" s="67">
        <v>0</v>
      </c>
    </row>
    <row r="38" spans="1:21" ht="14.4" x14ac:dyDescent="0.3">
      <c r="A38" t="str">
        <f t="shared" si="0"/>
        <v>UTVentilationVentilation</v>
      </c>
      <c r="B38" s="64" t="str">
        <f t="shared" si="1"/>
        <v>UT_Ventilation_Electric_Ventilation</v>
      </c>
      <c r="C38" s="65" t="s">
        <v>29</v>
      </c>
      <c r="D38" s="65" t="s">
        <v>84</v>
      </c>
      <c r="E38" s="65" t="s">
        <v>118</v>
      </c>
      <c r="F38" s="65" t="s">
        <v>84</v>
      </c>
      <c r="G38" s="67">
        <v>1</v>
      </c>
      <c r="H38" s="67">
        <v>1</v>
      </c>
      <c r="I38" s="67">
        <v>1</v>
      </c>
      <c r="J38" s="67">
        <v>1</v>
      </c>
      <c r="K38" s="67">
        <v>1</v>
      </c>
      <c r="L38" s="67">
        <v>1</v>
      </c>
      <c r="M38" s="67">
        <v>1</v>
      </c>
      <c r="N38" s="67">
        <v>0</v>
      </c>
      <c r="O38" s="67">
        <v>1</v>
      </c>
      <c r="P38" s="67">
        <v>1</v>
      </c>
      <c r="Q38" s="67">
        <v>1</v>
      </c>
      <c r="R38" s="67">
        <v>1</v>
      </c>
      <c r="S38" s="67">
        <v>1</v>
      </c>
      <c r="T38" s="67">
        <v>1</v>
      </c>
      <c r="U38" s="67">
        <v>1</v>
      </c>
    </row>
    <row r="39" spans="1:21" ht="14.4" x14ac:dyDescent="0.3">
      <c r="A39" t="str">
        <f t="shared" si="0"/>
        <v>UTInterior LightingGeneral Service Lighting</v>
      </c>
      <c r="B39" s="64" t="str">
        <f t="shared" si="1"/>
        <v>UT_Interior Lighting_Electric_General Service Lighting</v>
      </c>
      <c r="C39" s="65" t="s">
        <v>29</v>
      </c>
      <c r="D39" s="65" t="s">
        <v>85</v>
      </c>
      <c r="E39" s="65" t="s">
        <v>118</v>
      </c>
      <c r="F39" s="65" t="s">
        <v>86</v>
      </c>
      <c r="G39" s="67">
        <v>1</v>
      </c>
      <c r="H39" s="67">
        <v>1</v>
      </c>
      <c r="I39" s="67">
        <v>1</v>
      </c>
      <c r="J39" s="67">
        <v>1</v>
      </c>
      <c r="K39" s="67">
        <v>1</v>
      </c>
      <c r="L39" s="67">
        <v>1</v>
      </c>
      <c r="M39" s="67">
        <v>1</v>
      </c>
      <c r="N39" s="67">
        <v>1</v>
      </c>
      <c r="O39" s="67">
        <v>1</v>
      </c>
      <c r="P39" s="67">
        <v>1</v>
      </c>
      <c r="Q39" s="67">
        <v>1</v>
      </c>
      <c r="R39" s="67">
        <v>1</v>
      </c>
      <c r="S39" s="67">
        <v>1</v>
      </c>
      <c r="T39" s="67">
        <v>1</v>
      </c>
      <c r="U39" s="67">
        <v>1</v>
      </c>
    </row>
    <row r="40" spans="1:21" ht="14.4" x14ac:dyDescent="0.3">
      <c r="A40" t="str">
        <f t="shared" si="0"/>
        <v>UTInterior LightingHigh-Bay Lighting</v>
      </c>
      <c r="B40" s="64" t="str">
        <f t="shared" si="1"/>
        <v>UT_Interior Lighting_Electric_High-Bay Lighting</v>
      </c>
      <c r="C40" s="65" t="s">
        <v>29</v>
      </c>
      <c r="D40" s="65" t="s">
        <v>85</v>
      </c>
      <c r="E40" s="65" t="s">
        <v>118</v>
      </c>
      <c r="F40" s="65" t="s">
        <v>87</v>
      </c>
      <c r="G40" s="67">
        <v>1</v>
      </c>
      <c r="H40" s="67">
        <v>1</v>
      </c>
      <c r="I40" s="67">
        <v>1</v>
      </c>
      <c r="J40" s="67">
        <v>1</v>
      </c>
      <c r="K40" s="67">
        <v>1</v>
      </c>
      <c r="L40" s="67">
        <v>1</v>
      </c>
      <c r="M40" s="67">
        <v>1</v>
      </c>
      <c r="N40" s="67">
        <v>1</v>
      </c>
      <c r="O40" s="67">
        <v>1</v>
      </c>
      <c r="P40" s="67">
        <v>1</v>
      </c>
      <c r="Q40" s="67">
        <v>1</v>
      </c>
      <c r="R40" s="67">
        <v>1</v>
      </c>
      <c r="S40" s="67">
        <v>1</v>
      </c>
      <c r="T40" s="67">
        <v>1</v>
      </c>
      <c r="U40" s="67">
        <v>1</v>
      </c>
    </row>
    <row r="41" spans="1:21" ht="14.4" x14ac:dyDescent="0.3">
      <c r="A41" t="str">
        <f t="shared" si="0"/>
        <v>UTInterior LightingLinear Lighting</v>
      </c>
      <c r="B41" s="64" t="str">
        <f t="shared" si="1"/>
        <v>UT_Interior Lighting_Electric_Linear Lighting</v>
      </c>
      <c r="C41" s="65" t="s">
        <v>29</v>
      </c>
      <c r="D41" s="65" t="s">
        <v>85</v>
      </c>
      <c r="E41" s="65" t="s">
        <v>118</v>
      </c>
      <c r="F41" s="65" t="s">
        <v>88</v>
      </c>
      <c r="G41" s="67">
        <v>1</v>
      </c>
      <c r="H41" s="67">
        <v>1</v>
      </c>
      <c r="I41" s="67">
        <v>1</v>
      </c>
      <c r="J41" s="67">
        <v>1</v>
      </c>
      <c r="K41" s="67">
        <v>1</v>
      </c>
      <c r="L41" s="67">
        <v>1</v>
      </c>
      <c r="M41" s="67">
        <v>1</v>
      </c>
      <c r="N41" s="67">
        <v>1</v>
      </c>
      <c r="O41" s="67">
        <v>1</v>
      </c>
      <c r="P41" s="67">
        <v>1</v>
      </c>
      <c r="Q41" s="67">
        <v>1</v>
      </c>
      <c r="R41" s="67">
        <v>1</v>
      </c>
      <c r="S41" s="67">
        <v>1</v>
      </c>
      <c r="T41" s="67">
        <v>1</v>
      </c>
      <c r="U41" s="67">
        <v>1</v>
      </c>
    </row>
    <row r="42" spans="1:21" ht="14.4" x14ac:dyDescent="0.3">
      <c r="A42" t="str">
        <f t="shared" si="0"/>
        <v>UTExterior LightingGeneral Service Lighting</v>
      </c>
      <c r="B42" s="64" t="str">
        <f t="shared" si="1"/>
        <v>UT_Exterior Lighting_Electric_General Service Lighting</v>
      </c>
      <c r="C42" s="65" t="s">
        <v>29</v>
      </c>
      <c r="D42" s="65" t="s">
        <v>89</v>
      </c>
      <c r="E42" s="65" t="s">
        <v>118</v>
      </c>
      <c r="F42" s="65" t="s">
        <v>86</v>
      </c>
      <c r="G42" s="67">
        <v>1</v>
      </c>
      <c r="H42" s="67">
        <v>1</v>
      </c>
      <c r="I42" s="67">
        <v>1</v>
      </c>
      <c r="J42" s="67">
        <v>1</v>
      </c>
      <c r="K42" s="67">
        <v>1</v>
      </c>
      <c r="L42" s="67">
        <v>1</v>
      </c>
      <c r="M42" s="67">
        <v>1</v>
      </c>
      <c r="N42" s="67">
        <v>1</v>
      </c>
      <c r="O42" s="67">
        <v>1</v>
      </c>
      <c r="P42" s="67">
        <v>1</v>
      </c>
      <c r="Q42" s="67">
        <v>1</v>
      </c>
      <c r="R42" s="67">
        <v>1</v>
      </c>
      <c r="S42" s="67">
        <v>1</v>
      </c>
      <c r="T42" s="67">
        <v>1</v>
      </c>
      <c r="U42" s="67">
        <v>1</v>
      </c>
    </row>
    <row r="43" spans="1:21" ht="14.4" x14ac:dyDescent="0.3">
      <c r="A43" t="str">
        <f t="shared" si="0"/>
        <v>UTExterior LightingArea Lighting</v>
      </c>
      <c r="B43" s="64" t="str">
        <f t="shared" si="1"/>
        <v>UT_Exterior Lighting_Electric_Area Lighting</v>
      </c>
      <c r="C43" s="65" t="s">
        <v>29</v>
      </c>
      <c r="D43" s="65" t="s">
        <v>89</v>
      </c>
      <c r="E43" s="65" t="s">
        <v>118</v>
      </c>
      <c r="F43" s="65" t="s">
        <v>90</v>
      </c>
      <c r="G43" s="67">
        <v>1</v>
      </c>
      <c r="H43" s="67">
        <v>1</v>
      </c>
      <c r="I43" s="67">
        <v>1</v>
      </c>
      <c r="J43" s="67">
        <v>1</v>
      </c>
      <c r="K43" s="67">
        <v>1</v>
      </c>
      <c r="L43" s="67">
        <v>1</v>
      </c>
      <c r="M43" s="67">
        <v>1</v>
      </c>
      <c r="N43" s="67">
        <v>1</v>
      </c>
      <c r="O43" s="67">
        <v>1</v>
      </c>
      <c r="P43" s="67">
        <v>1</v>
      </c>
      <c r="Q43" s="67">
        <v>1</v>
      </c>
      <c r="R43" s="67">
        <v>1</v>
      </c>
      <c r="S43" s="67">
        <v>1</v>
      </c>
      <c r="T43" s="67">
        <v>1</v>
      </c>
      <c r="U43" s="67">
        <v>1</v>
      </c>
    </row>
    <row r="44" spans="1:21" ht="14.4" x14ac:dyDescent="0.3">
      <c r="A44" t="str">
        <f t="shared" si="0"/>
        <v>UTExterior LightingLinear Lighting</v>
      </c>
      <c r="B44" s="64" t="str">
        <f t="shared" si="1"/>
        <v>UT_Exterior Lighting_Electric_Linear Lighting</v>
      </c>
      <c r="C44" s="65" t="s">
        <v>29</v>
      </c>
      <c r="D44" s="65" t="s">
        <v>89</v>
      </c>
      <c r="E44" s="65" t="s">
        <v>118</v>
      </c>
      <c r="F44" s="65" t="s">
        <v>88</v>
      </c>
      <c r="G44" s="67">
        <v>1</v>
      </c>
      <c r="H44" s="67">
        <v>1</v>
      </c>
      <c r="I44" s="67">
        <v>1</v>
      </c>
      <c r="J44" s="67">
        <v>1</v>
      </c>
      <c r="K44" s="67">
        <v>1</v>
      </c>
      <c r="L44" s="67">
        <v>1</v>
      </c>
      <c r="M44" s="67">
        <v>1</v>
      </c>
      <c r="N44" s="67">
        <v>1</v>
      </c>
      <c r="O44" s="67">
        <v>1</v>
      </c>
      <c r="P44" s="67">
        <v>1</v>
      </c>
      <c r="Q44" s="67">
        <v>1</v>
      </c>
      <c r="R44" s="67">
        <v>1</v>
      </c>
      <c r="S44" s="67">
        <v>1</v>
      </c>
      <c r="T44" s="67">
        <v>1</v>
      </c>
      <c r="U44" s="67">
        <v>1</v>
      </c>
    </row>
    <row r="45" spans="1:21" ht="14.4" x14ac:dyDescent="0.3">
      <c r="A45" t="str">
        <f t="shared" si="0"/>
        <v>UTMotorsPumps</v>
      </c>
      <c r="B45" s="64" t="str">
        <f t="shared" si="1"/>
        <v>UT_Motors_Electric_Pumps</v>
      </c>
      <c r="C45" s="65" t="s">
        <v>29</v>
      </c>
      <c r="D45" s="65" t="s">
        <v>93</v>
      </c>
      <c r="E45" s="65" t="s">
        <v>118</v>
      </c>
      <c r="F45" s="65" t="s">
        <v>94</v>
      </c>
      <c r="G45" s="67">
        <v>1</v>
      </c>
      <c r="H45" s="67">
        <v>1</v>
      </c>
      <c r="I45" s="67">
        <v>1</v>
      </c>
      <c r="J45" s="67">
        <v>1</v>
      </c>
      <c r="K45" s="67">
        <v>1</v>
      </c>
      <c r="L45" s="67">
        <v>0</v>
      </c>
      <c r="M45" s="67">
        <v>1</v>
      </c>
      <c r="N45" s="67">
        <v>1</v>
      </c>
      <c r="O45" s="67">
        <v>1</v>
      </c>
      <c r="P45" s="67">
        <v>1</v>
      </c>
      <c r="Q45" s="67">
        <v>1</v>
      </c>
      <c r="R45" s="67">
        <v>1</v>
      </c>
      <c r="S45" s="67">
        <v>1</v>
      </c>
      <c r="T45" s="67">
        <v>1</v>
      </c>
      <c r="U45" s="67">
        <v>1</v>
      </c>
    </row>
    <row r="46" spans="1:21" ht="14.4" x14ac:dyDescent="0.3">
      <c r="A46" t="str">
        <f t="shared" si="0"/>
        <v>UTMotorsFans &amp; Blowers</v>
      </c>
      <c r="B46" s="64" t="str">
        <f t="shared" si="1"/>
        <v>UT_Motors_Electric_Fans &amp; Blowers</v>
      </c>
      <c r="C46" s="65" t="s">
        <v>29</v>
      </c>
      <c r="D46" s="65" t="s">
        <v>93</v>
      </c>
      <c r="E46" s="65" t="s">
        <v>118</v>
      </c>
      <c r="F46" s="65" t="s">
        <v>95</v>
      </c>
      <c r="G46" s="67">
        <v>1</v>
      </c>
      <c r="H46" s="67">
        <v>1</v>
      </c>
      <c r="I46" s="67">
        <v>1</v>
      </c>
      <c r="J46" s="67">
        <v>1</v>
      </c>
      <c r="K46" s="67">
        <v>1</v>
      </c>
      <c r="L46" s="67">
        <v>0</v>
      </c>
      <c r="M46" s="67">
        <v>1</v>
      </c>
      <c r="N46" s="67">
        <v>1</v>
      </c>
      <c r="O46" s="67">
        <v>0</v>
      </c>
      <c r="P46" s="67">
        <v>1</v>
      </c>
      <c r="Q46" s="67">
        <v>1</v>
      </c>
      <c r="R46" s="67">
        <v>1</v>
      </c>
      <c r="S46" s="67">
        <v>1</v>
      </c>
      <c r="T46" s="67">
        <v>1</v>
      </c>
      <c r="U46" s="67">
        <v>1</v>
      </c>
    </row>
    <row r="47" spans="1:21" ht="14.4" x14ac:dyDescent="0.3">
      <c r="A47" t="str">
        <f t="shared" si="0"/>
        <v>UTMotorsCompressed Air</v>
      </c>
      <c r="B47" s="64" t="str">
        <f t="shared" si="1"/>
        <v>UT_Motors_Electric_Compressed Air</v>
      </c>
      <c r="C47" s="65" t="s">
        <v>29</v>
      </c>
      <c r="D47" s="65" t="s">
        <v>93</v>
      </c>
      <c r="E47" s="65" t="s">
        <v>118</v>
      </c>
      <c r="F47" s="65" t="s">
        <v>96</v>
      </c>
      <c r="G47" s="67">
        <v>1</v>
      </c>
      <c r="H47" s="67">
        <v>1</v>
      </c>
      <c r="I47" s="67">
        <v>1</v>
      </c>
      <c r="J47" s="67">
        <v>1</v>
      </c>
      <c r="K47" s="67">
        <v>1</v>
      </c>
      <c r="L47" s="67">
        <v>0</v>
      </c>
      <c r="M47" s="67">
        <v>1</v>
      </c>
      <c r="N47" s="67">
        <v>0</v>
      </c>
      <c r="O47" s="67">
        <v>1</v>
      </c>
      <c r="P47" s="67">
        <v>1</v>
      </c>
      <c r="Q47" s="67">
        <v>1</v>
      </c>
      <c r="R47" s="67">
        <v>1</v>
      </c>
      <c r="S47" s="67">
        <v>1</v>
      </c>
      <c r="T47" s="67">
        <v>1</v>
      </c>
      <c r="U47" s="67">
        <v>1</v>
      </c>
    </row>
    <row r="48" spans="1:21" ht="14.4" x14ac:dyDescent="0.3">
      <c r="A48" t="str">
        <f t="shared" si="0"/>
        <v>UTMotorsMaterial Handling</v>
      </c>
      <c r="B48" s="64" t="str">
        <f t="shared" si="1"/>
        <v>UT_Motors_Electric_Material Handling</v>
      </c>
      <c r="C48" s="65" t="s">
        <v>29</v>
      </c>
      <c r="D48" s="65" t="s">
        <v>93</v>
      </c>
      <c r="E48" s="65" t="s">
        <v>118</v>
      </c>
      <c r="F48" s="65" t="s">
        <v>97</v>
      </c>
      <c r="G48" s="67">
        <v>1</v>
      </c>
      <c r="H48" s="67">
        <v>1</v>
      </c>
      <c r="I48" s="67">
        <v>1</v>
      </c>
      <c r="J48" s="67">
        <v>1</v>
      </c>
      <c r="K48" s="67">
        <v>1</v>
      </c>
      <c r="L48" s="67">
        <v>1</v>
      </c>
      <c r="M48" s="67">
        <v>1</v>
      </c>
      <c r="N48" s="67">
        <v>0</v>
      </c>
      <c r="O48" s="67">
        <v>0</v>
      </c>
      <c r="P48" s="67">
        <v>1</v>
      </c>
      <c r="Q48" s="67">
        <v>1</v>
      </c>
      <c r="R48" s="67">
        <v>1</v>
      </c>
      <c r="S48" s="67">
        <v>1</v>
      </c>
      <c r="T48" s="67">
        <v>1</v>
      </c>
      <c r="U48" s="67">
        <v>1</v>
      </c>
    </row>
    <row r="49" spans="1:21" ht="14.4" x14ac:dyDescent="0.3">
      <c r="A49" t="str">
        <f t="shared" si="0"/>
        <v>UTMotorsOther Motors</v>
      </c>
      <c r="B49" s="64" t="str">
        <f t="shared" si="1"/>
        <v>UT_Motors_Electric_Other Motors</v>
      </c>
      <c r="C49" s="65" t="s">
        <v>29</v>
      </c>
      <c r="D49" s="65" t="s">
        <v>93</v>
      </c>
      <c r="E49" s="65" t="s">
        <v>118</v>
      </c>
      <c r="F49" s="65" t="s">
        <v>98</v>
      </c>
      <c r="G49" s="67">
        <v>0</v>
      </c>
      <c r="H49" s="67">
        <v>1</v>
      </c>
      <c r="I49" s="67">
        <v>1</v>
      </c>
      <c r="J49" s="67">
        <v>0</v>
      </c>
      <c r="K49" s="67">
        <v>1</v>
      </c>
      <c r="L49" s="67">
        <v>0</v>
      </c>
      <c r="M49" s="67">
        <v>1</v>
      </c>
      <c r="N49" s="67">
        <v>1</v>
      </c>
      <c r="O49" s="67">
        <v>0</v>
      </c>
      <c r="P49" s="67">
        <v>1</v>
      </c>
      <c r="Q49" s="67">
        <v>0</v>
      </c>
      <c r="R49" s="67">
        <v>1</v>
      </c>
      <c r="S49" s="67">
        <v>1</v>
      </c>
      <c r="T49" s="67">
        <v>1</v>
      </c>
      <c r="U49" s="67">
        <v>1</v>
      </c>
    </row>
    <row r="50" spans="1:21" ht="14.4" x14ac:dyDescent="0.3">
      <c r="A50" t="str">
        <f t="shared" si="0"/>
        <v>UTProcessProcess Heating</v>
      </c>
      <c r="B50" s="64" t="str">
        <f t="shared" si="1"/>
        <v>UT_Process_Electric_Process Heating</v>
      </c>
      <c r="C50" s="65" t="s">
        <v>29</v>
      </c>
      <c r="D50" s="65" t="s">
        <v>99</v>
      </c>
      <c r="E50" s="65" t="s">
        <v>118</v>
      </c>
      <c r="F50" s="65" t="s">
        <v>3</v>
      </c>
      <c r="G50" s="67">
        <v>1</v>
      </c>
      <c r="H50" s="67">
        <v>1</v>
      </c>
      <c r="I50" s="67">
        <v>1</v>
      </c>
      <c r="J50" s="67">
        <v>1</v>
      </c>
      <c r="K50" s="67">
        <v>1</v>
      </c>
      <c r="L50" s="67">
        <v>1</v>
      </c>
      <c r="M50" s="67">
        <v>1</v>
      </c>
      <c r="N50" s="67">
        <v>0</v>
      </c>
      <c r="O50" s="67">
        <v>0</v>
      </c>
      <c r="P50" s="67">
        <v>1</v>
      </c>
      <c r="Q50" s="67">
        <v>1</v>
      </c>
      <c r="R50" s="67">
        <v>1</v>
      </c>
      <c r="S50" s="67">
        <v>1</v>
      </c>
      <c r="T50" s="67">
        <v>1</v>
      </c>
      <c r="U50" s="67">
        <v>1</v>
      </c>
    </row>
    <row r="51" spans="1:21" ht="14.4" x14ac:dyDescent="0.3">
      <c r="A51" t="str">
        <f t="shared" si="0"/>
        <v>UTProcessProcess Cooling</v>
      </c>
      <c r="B51" s="64" t="str">
        <f t="shared" si="1"/>
        <v>UT_Process_Electric_Process Cooling</v>
      </c>
      <c r="C51" s="65" t="s">
        <v>29</v>
      </c>
      <c r="D51" s="65" t="s">
        <v>99</v>
      </c>
      <c r="E51" s="65" t="s">
        <v>118</v>
      </c>
      <c r="F51" s="65" t="s">
        <v>100</v>
      </c>
      <c r="G51" s="67">
        <v>0</v>
      </c>
      <c r="H51" s="67">
        <v>0</v>
      </c>
      <c r="I51" s="67">
        <v>1</v>
      </c>
      <c r="J51" s="67">
        <v>1</v>
      </c>
      <c r="K51" s="67">
        <v>1</v>
      </c>
      <c r="L51" s="67">
        <v>1</v>
      </c>
      <c r="M51" s="67">
        <v>1</v>
      </c>
      <c r="N51" s="67">
        <v>0</v>
      </c>
      <c r="O51" s="67">
        <v>0</v>
      </c>
      <c r="P51" s="67">
        <v>1</v>
      </c>
      <c r="Q51" s="67">
        <v>1</v>
      </c>
      <c r="R51" s="67">
        <v>1</v>
      </c>
      <c r="S51" s="67">
        <v>1</v>
      </c>
      <c r="T51" s="67">
        <v>1</v>
      </c>
      <c r="U51" s="67">
        <v>1</v>
      </c>
    </row>
    <row r="52" spans="1:21" ht="14.4" x14ac:dyDescent="0.3">
      <c r="A52" t="str">
        <f t="shared" si="0"/>
        <v>UTProcessProcess Refrigeration</v>
      </c>
      <c r="B52" s="64" t="str">
        <f t="shared" si="1"/>
        <v>UT_Process_Electric_Process Refrigeration</v>
      </c>
      <c r="C52" s="65" t="s">
        <v>29</v>
      </c>
      <c r="D52" s="65" t="s">
        <v>99</v>
      </c>
      <c r="E52" s="65" t="s">
        <v>118</v>
      </c>
      <c r="F52" s="65" t="s">
        <v>101</v>
      </c>
      <c r="G52" s="67">
        <v>1</v>
      </c>
      <c r="H52" s="67">
        <v>0</v>
      </c>
      <c r="I52" s="67">
        <v>1</v>
      </c>
      <c r="J52" s="67">
        <v>1</v>
      </c>
      <c r="K52" s="67">
        <v>1</v>
      </c>
      <c r="L52" s="67">
        <v>1</v>
      </c>
      <c r="M52" s="67">
        <v>1</v>
      </c>
      <c r="N52" s="67">
        <v>0</v>
      </c>
      <c r="O52" s="67">
        <v>0</v>
      </c>
      <c r="P52" s="67">
        <v>1</v>
      </c>
      <c r="Q52" s="67">
        <v>1</v>
      </c>
      <c r="R52" s="67">
        <v>1</v>
      </c>
      <c r="S52" s="67">
        <v>1</v>
      </c>
      <c r="T52" s="67">
        <v>1</v>
      </c>
      <c r="U52" s="67">
        <v>1</v>
      </c>
    </row>
    <row r="53" spans="1:21" ht="14.4" x14ac:dyDescent="0.3">
      <c r="A53" t="str">
        <f t="shared" si="0"/>
        <v>UTProcessProcess Electrochemical</v>
      </c>
      <c r="B53" s="64" t="str">
        <f t="shared" si="1"/>
        <v>UT_Process_Electric_Process Electrochemical</v>
      </c>
      <c r="C53" s="65" t="s">
        <v>29</v>
      </c>
      <c r="D53" s="65" t="s">
        <v>99</v>
      </c>
      <c r="E53" s="65" t="s">
        <v>118</v>
      </c>
      <c r="F53" s="65" t="s">
        <v>102</v>
      </c>
      <c r="G53" s="67">
        <v>1</v>
      </c>
      <c r="H53" s="67">
        <v>1</v>
      </c>
      <c r="I53" s="67">
        <v>1</v>
      </c>
      <c r="J53" s="67">
        <v>1</v>
      </c>
      <c r="K53" s="67">
        <v>1</v>
      </c>
      <c r="L53" s="67">
        <v>1</v>
      </c>
      <c r="M53" s="67">
        <v>1</v>
      </c>
      <c r="N53" s="67">
        <v>0</v>
      </c>
      <c r="O53" s="67">
        <v>0</v>
      </c>
      <c r="P53" s="67">
        <v>1</v>
      </c>
      <c r="Q53" s="67">
        <v>1</v>
      </c>
      <c r="R53" s="67">
        <v>1</v>
      </c>
      <c r="S53" s="67">
        <v>1</v>
      </c>
      <c r="T53" s="67">
        <v>1</v>
      </c>
      <c r="U53" s="67">
        <v>1</v>
      </c>
    </row>
    <row r="54" spans="1:21" ht="14.4" x14ac:dyDescent="0.3">
      <c r="A54" t="str">
        <f t="shared" si="0"/>
        <v>UTProcessProcess Other</v>
      </c>
      <c r="B54" s="64" t="str">
        <f t="shared" si="1"/>
        <v>UT_Process_Electric_Process Other</v>
      </c>
      <c r="C54" s="65" t="s">
        <v>29</v>
      </c>
      <c r="D54" s="65" t="s">
        <v>99</v>
      </c>
      <c r="E54" s="65" t="s">
        <v>118</v>
      </c>
      <c r="F54" s="65" t="s">
        <v>6</v>
      </c>
      <c r="G54" s="67">
        <v>1</v>
      </c>
      <c r="H54" s="67">
        <v>1</v>
      </c>
      <c r="I54" s="67">
        <v>1</v>
      </c>
      <c r="J54" s="67">
        <v>1</v>
      </c>
      <c r="K54" s="67">
        <v>1</v>
      </c>
      <c r="L54" s="67">
        <v>1</v>
      </c>
      <c r="M54" s="67">
        <v>1</v>
      </c>
      <c r="N54" s="67">
        <v>0</v>
      </c>
      <c r="O54" s="67">
        <v>0</v>
      </c>
      <c r="P54" s="67">
        <v>1</v>
      </c>
      <c r="Q54" s="67">
        <v>1</v>
      </c>
      <c r="R54" s="67">
        <v>1</v>
      </c>
      <c r="S54" s="67">
        <v>1</v>
      </c>
      <c r="T54" s="67">
        <v>1</v>
      </c>
      <c r="U54" s="67">
        <v>1</v>
      </c>
    </row>
    <row r="55" spans="1:21" ht="14.4" x14ac:dyDescent="0.3">
      <c r="A55" t="str">
        <f t="shared" si="0"/>
        <v>UTMiscellaneousMiscellaneous</v>
      </c>
      <c r="B55" s="64" t="str">
        <f t="shared" si="1"/>
        <v>UT_Miscellaneous_Electric_Miscellaneous</v>
      </c>
      <c r="C55" s="65" t="s">
        <v>29</v>
      </c>
      <c r="D55" s="65" t="s">
        <v>91</v>
      </c>
      <c r="E55" s="65" t="s">
        <v>118</v>
      </c>
      <c r="F55" s="65" t="s">
        <v>91</v>
      </c>
      <c r="G55" s="67">
        <v>1</v>
      </c>
      <c r="H55" s="67">
        <v>1</v>
      </c>
      <c r="I55" s="67">
        <v>1</v>
      </c>
      <c r="J55" s="67">
        <v>1</v>
      </c>
      <c r="K55" s="67">
        <v>1</v>
      </c>
      <c r="L55" s="67">
        <v>1</v>
      </c>
      <c r="M55" s="67">
        <v>1</v>
      </c>
      <c r="N55" s="67">
        <v>1</v>
      </c>
      <c r="O55" s="67">
        <v>1</v>
      </c>
      <c r="P55" s="67">
        <v>1</v>
      </c>
      <c r="Q55" s="67">
        <v>1</v>
      </c>
      <c r="R55" s="67">
        <v>1</v>
      </c>
      <c r="S55" s="67">
        <v>1</v>
      </c>
      <c r="T55" s="67">
        <v>1</v>
      </c>
      <c r="U55" s="67">
        <v>1</v>
      </c>
    </row>
    <row r="56" spans="1:21" ht="14.4" x14ac:dyDescent="0.3">
      <c r="A56" t="str">
        <f t="shared" si="0"/>
        <v>CACoolingAir-Cooled Chiller</v>
      </c>
      <c r="B56" s="64" t="str">
        <f t="shared" si="1"/>
        <v>CA_Cooling_Electric_Air-Cooled Chiller</v>
      </c>
      <c r="C56" s="65" t="s">
        <v>31</v>
      </c>
      <c r="D56" s="65" t="s">
        <v>76</v>
      </c>
      <c r="E56" s="65" t="s">
        <v>118</v>
      </c>
      <c r="F56" s="65" t="s">
        <v>77</v>
      </c>
      <c r="G56" s="67">
        <v>0</v>
      </c>
      <c r="H56" s="67">
        <v>0</v>
      </c>
      <c r="I56" s="67">
        <v>2.5000000000000001E-2</v>
      </c>
      <c r="J56" s="67">
        <v>2.5000000000000001E-2</v>
      </c>
      <c r="K56" s="67">
        <v>0</v>
      </c>
      <c r="L56" s="67">
        <v>0</v>
      </c>
      <c r="M56" s="67">
        <v>2.5000000000000001E-2</v>
      </c>
      <c r="N56" s="67">
        <v>0</v>
      </c>
      <c r="O56" s="67">
        <v>0</v>
      </c>
      <c r="P56" s="67">
        <v>2.5000000000000001E-2</v>
      </c>
      <c r="Q56" s="67">
        <v>2.5000000000000001E-2</v>
      </c>
      <c r="R56" s="67">
        <v>2.5000000000000001E-2</v>
      </c>
      <c r="S56" s="67">
        <v>0</v>
      </c>
      <c r="T56" s="67">
        <v>2.5000000000000001E-2</v>
      </c>
      <c r="U56" s="67">
        <v>2.5000000000000001E-2</v>
      </c>
    </row>
    <row r="57" spans="1:21" ht="14.4" x14ac:dyDescent="0.3">
      <c r="A57" t="str">
        <f t="shared" si="0"/>
        <v>CACoolingWater-Cooled Chiller</v>
      </c>
      <c r="B57" s="64" t="str">
        <f t="shared" si="1"/>
        <v>CA_Cooling_Electric_Water-Cooled Chiller</v>
      </c>
      <c r="C57" s="65" t="s">
        <v>31</v>
      </c>
      <c r="D57" s="65" t="s">
        <v>76</v>
      </c>
      <c r="E57" s="65" t="s">
        <v>118</v>
      </c>
      <c r="F57" s="65" t="s">
        <v>78</v>
      </c>
      <c r="G57" s="67">
        <v>0</v>
      </c>
      <c r="H57" s="67">
        <v>0</v>
      </c>
      <c r="I57" s="67">
        <v>2.5000000000000001E-2</v>
      </c>
      <c r="J57" s="67">
        <v>2.5000000000000001E-2</v>
      </c>
      <c r="K57" s="67">
        <v>0</v>
      </c>
      <c r="L57" s="67">
        <v>0</v>
      </c>
      <c r="M57" s="67">
        <v>2.5000000000000001E-2</v>
      </c>
      <c r="N57" s="67">
        <v>0</v>
      </c>
      <c r="O57" s="67">
        <v>0</v>
      </c>
      <c r="P57" s="67">
        <v>2.5000000000000001E-2</v>
      </c>
      <c r="Q57" s="67">
        <v>2.5000000000000001E-2</v>
      </c>
      <c r="R57" s="67">
        <v>2.5000000000000001E-2</v>
      </c>
      <c r="S57" s="67">
        <v>0</v>
      </c>
      <c r="T57" s="67">
        <v>2.5000000000000001E-2</v>
      </c>
      <c r="U57" s="67">
        <v>2.5000000000000001E-2</v>
      </c>
    </row>
    <row r="58" spans="1:21" ht="14.4" x14ac:dyDescent="0.3">
      <c r="A58" t="str">
        <f t="shared" si="0"/>
        <v>CACoolingRTU</v>
      </c>
      <c r="B58" s="64" t="str">
        <f t="shared" si="1"/>
        <v>CA_Cooling_Electric_RTU</v>
      </c>
      <c r="C58" s="65" t="s">
        <v>31</v>
      </c>
      <c r="D58" s="65" t="s">
        <v>76</v>
      </c>
      <c r="E58" s="65" t="s">
        <v>118</v>
      </c>
      <c r="F58" s="65" t="s">
        <v>79</v>
      </c>
      <c r="G58" s="67">
        <v>0.53228822217210547</v>
      </c>
      <c r="H58" s="67">
        <v>0.53228822217210547</v>
      </c>
      <c r="I58" s="67">
        <v>0.45527791994682315</v>
      </c>
      <c r="J58" s="67">
        <v>0.45527791994682315</v>
      </c>
      <c r="K58" s="67">
        <v>0.53228822217210547</v>
      </c>
      <c r="L58" s="67">
        <v>0.53228822217210547</v>
      </c>
      <c r="M58" s="67">
        <v>0.45527791994682315</v>
      </c>
      <c r="N58" s="67">
        <v>0</v>
      </c>
      <c r="O58" s="67">
        <v>0.53228822217210547</v>
      </c>
      <c r="P58" s="67">
        <v>0.45527791994682315</v>
      </c>
      <c r="Q58" s="67">
        <v>0.45527791994682315</v>
      </c>
      <c r="R58" s="67">
        <v>0.45527791994682315</v>
      </c>
      <c r="S58" s="67">
        <v>0</v>
      </c>
      <c r="T58" s="67">
        <v>0.45527791994682315</v>
      </c>
      <c r="U58" s="67">
        <v>0.45527791994682315</v>
      </c>
    </row>
    <row r="59" spans="1:21" ht="14.4" x14ac:dyDescent="0.3">
      <c r="A59" t="str">
        <f t="shared" si="0"/>
        <v>CACoolingAir-Source Heat Pump</v>
      </c>
      <c r="B59" s="64" t="str">
        <f t="shared" si="1"/>
        <v>CA_Cooling_Electric_Air-Source Heat Pump</v>
      </c>
      <c r="C59" s="65" t="s">
        <v>31</v>
      </c>
      <c r="D59" s="65" t="s">
        <v>76</v>
      </c>
      <c r="E59" s="65" t="s">
        <v>118</v>
      </c>
      <c r="F59" s="65" t="s">
        <v>80</v>
      </c>
      <c r="G59" s="67">
        <v>5.6222108675973728E-2</v>
      </c>
      <c r="H59" s="67">
        <v>5.6222108675973728E-2</v>
      </c>
      <c r="I59" s="67">
        <v>5.6222108675973728E-2</v>
      </c>
      <c r="J59" s="67">
        <v>5.6222108675973728E-2</v>
      </c>
      <c r="K59" s="67">
        <v>5.6222108675973728E-2</v>
      </c>
      <c r="L59" s="67">
        <v>5.6222108675973728E-2</v>
      </c>
      <c r="M59" s="67">
        <v>5.6222108675973728E-2</v>
      </c>
      <c r="N59" s="67">
        <v>0</v>
      </c>
      <c r="O59" s="67">
        <v>5.6222108675973728E-2</v>
      </c>
      <c r="P59" s="67">
        <v>5.6222108675973728E-2</v>
      </c>
      <c r="Q59" s="67">
        <v>5.6222108675973728E-2</v>
      </c>
      <c r="R59" s="67">
        <v>5.6222108675973728E-2</v>
      </c>
      <c r="S59" s="67">
        <v>0</v>
      </c>
      <c r="T59" s="67">
        <v>5.6222108675973728E-2</v>
      </c>
      <c r="U59" s="67">
        <v>5.6222108675973728E-2</v>
      </c>
    </row>
    <row r="60" spans="1:21" ht="14.4" x14ac:dyDescent="0.3">
      <c r="A60" t="str">
        <f t="shared" si="0"/>
        <v>CACoolingGeothermal Heat Pump</v>
      </c>
      <c r="B60" s="64" t="str">
        <f t="shared" si="1"/>
        <v>CA_Cooling_Electric_Geothermal Heat Pump</v>
      </c>
      <c r="C60" s="65" t="s">
        <v>31</v>
      </c>
      <c r="D60" s="65" t="s">
        <v>76</v>
      </c>
      <c r="E60" s="65" t="s">
        <v>118</v>
      </c>
      <c r="F60" s="65" t="s">
        <v>81</v>
      </c>
      <c r="G60" s="67">
        <v>0</v>
      </c>
      <c r="H60" s="67">
        <v>0</v>
      </c>
      <c r="I60" s="67">
        <v>0</v>
      </c>
      <c r="J60" s="67">
        <v>0</v>
      </c>
      <c r="K60" s="67">
        <v>0</v>
      </c>
      <c r="L60" s="67">
        <v>0</v>
      </c>
      <c r="M60" s="67">
        <v>0</v>
      </c>
      <c r="N60" s="67">
        <v>0</v>
      </c>
      <c r="O60" s="67">
        <v>0</v>
      </c>
      <c r="P60" s="67">
        <v>0</v>
      </c>
      <c r="Q60" s="67">
        <v>0</v>
      </c>
      <c r="R60" s="67">
        <v>0</v>
      </c>
      <c r="S60" s="67">
        <v>0</v>
      </c>
      <c r="T60" s="67">
        <v>0</v>
      </c>
      <c r="U60" s="67">
        <v>0</v>
      </c>
    </row>
    <row r="61" spans="1:21" ht="14.4" x14ac:dyDescent="0.3">
      <c r="A61" t="str">
        <f t="shared" si="0"/>
        <v>CASpace HeatingElectric Furnace</v>
      </c>
      <c r="B61" s="64" t="str">
        <f t="shared" si="1"/>
        <v>CA_Space Heating_Electric_Electric Furnace</v>
      </c>
      <c r="C61" s="65" t="s">
        <v>31</v>
      </c>
      <c r="D61" s="65" t="s">
        <v>119</v>
      </c>
      <c r="E61" s="65" t="s">
        <v>118</v>
      </c>
      <c r="F61" s="65" t="s">
        <v>82</v>
      </c>
      <c r="G61" s="67">
        <v>1.2955952227315231E-2</v>
      </c>
      <c r="H61" s="67">
        <v>1.2955952227315231E-2</v>
      </c>
      <c r="I61" s="67">
        <v>1.2955952227315231E-2</v>
      </c>
      <c r="J61" s="67">
        <v>1.2955952227315231E-2</v>
      </c>
      <c r="K61" s="67">
        <v>1.2955952227315231E-2</v>
      </c>
      <c r="L61" s="67">
        <v>1.2955952227315231E-2</v>
      </c>
      <c r="M61" s="67">
        <v>1.2955952227315231E-2</v>
      </c>
      <c r="N61" s="67">
        <v>0</v>
      </c>
      <c r="O61" s="67">
        <v>1.2955952227315231E-2</v>
      </c>
      <c r="P61" s="67">
        <v>1.2955952227315231E-2</v>
      </c>
      <c r="Q61" s="67">
        <v>1.2955952227315231E-2</v>
      </c>
      <c r="R61" s="67">
        <v>1.2955952227315231E-2</v>
      </c>
      <c r="S61" s="67">
        <v>0</v>
      </c>
      <c r="T61" s="67">
        <v>1.2955952227315231E-2</v>
      </c>
      <c r="U61" s="67">
        <v>1.2955952227315231E-2</v>
      </c>
    </row>
    <row r="62" spans="1:21" ht="14.4" x14ac:dyDescent="0.3">
      <c r="A62" t="str">
        <f t="shared" si="0"/>
        <v>CASpace HeatingElectric Room Heat</v>
      </c>
      <c r="B62" s="64" t="str">
        <f t="shared" si="1"/>
        <v>CA_Space Heating_Electric_Electric Room Heat</v>
      </c>
      <c r="C62" s="65" t="s">
        <v>31</v>
      </c>
      <c r="D62" s="65" t="s">
        <v>119</v>
      </c>
      <c r="E62" s="65" t="s">
        <v>118</v>
      </c>
      <c r="F62" s="65" t="s">
        <v>83</v>
      </c>
      <c r="G62" s="67">
        <v>7.0078629919403182E-2</v>
      </c>
      <c r="H62" s="67">
        <v>7.0078629919403182E-2</v>
      </c>
      <c r="I62" s="67">
        <v>7.0078629919403182E-2</v>
      </c>
      <c r="J62" s="67">
        <v>7.0078629919403182E-2</v>
      </c>
      <c r="K62" s="67">
        <v>7.0078629919403182E-2</v>
      </c>
      <c r="L62" s="67">
        <v>7.0078629919403182E-2</v>
      </c>
      <c r="M62" s="67">
        <v>7.0078629919403182E-2</v>
      </c>
      <c r="N62" s="67">
        <v>0</v>
      </c>
      <c r="O62" s="67">
        <v>7.0078629919403182E-2</v>
      </c>
      <c r="P62" s="67">
        <v>7.0078629919403182E-2</v>
      </c>
      <c r="Q62" s="67">
        <v>7.0078629919403182E-2</v>
      </c>
      <c r="R62" s="67">
        <v>7.0078629919403182E-2</v>
      </c>
      <c r="S62" s="67">
        <v>0</v>
      </c>
      <c r="T62" s="67">
        <v>7.0078629919403182E-2</v>
      </c>
      <c r="U62" s="67">
        <v>7.0078629919403182E-2</v>
      </c>
    </row>
    <row r="63" spans="1:21" ht="14.4" x14ac:dyDescent="0.3">
      <c r="A63" t="str">
        <f t="shared" si="0"/>
        <v>CASpace HeatingAir-Source Heat Pump</v>
      </c>
      <c r="B63" s="64" t="str">
        <f t="shared" si="1"/>
        <v>CA_Space Heating_Electric_Air-Source Heat Pump</v>
      </c>
      <c r="C63" s="65" t="s">
        <v>31</v>
      </c>
      <c r="D63" s="65" t="s">
        <v>119</v>
      </c>
      <c r="E63" s="65" t="s">
        <v>118</v>
      </c>
      <c r="F63" s="65" t="s">
        <v>80</v>
      </c>
      <c r="G63" s="67">
        <v>5.6222108675973728E-2</v>
      </c>
      <c r="H63" s="67">
        <v>5.6222108675973728E-2</v>
      </c>
      <c r="I63" s="67">
        <v>5.6222108675973728E-2</v>
      </c>
      <c r="J63" s="67">
        <v>5.6222108675973728E-2</v>
      </c>
      <c r="K63" s="67">
        <v>5.6222108675973728E-2</v>
      </c>
      <c r="L63" s="67">
        <v>5.6222108675973728E-2</v>
      </c>
      <c r="M63" s="67">
        <v>5.6222108675973728E-2</v>
      </c>
      <c r="N63" s="67">
        <v>0</v>
      </c>
      <c r="O63" s="67">
        <v>5.6222108675973728E-2</v>
      </c>
      <c r="P63" s="67">
        <v>5.6222108675973728E-2</v>
      </c>
      <c r="Q63" s="67">
        <v>5.6222108675973728E-2</v>
      </c>
      <c r="R63" s="67">
        <v>5.6222108675973728E-2</v>
      </c>
      <c r="S63" s="67">
        <v>0</v>
      </c>
      <c r="T63" s="67">
        <v>5.6222108675973728E-2</v>
      </c>
      <c r="U63" s="67">
        <v>5.6222108675973728E-2</v>
      </c>
    </row>
    <row r="64" spans="1:21" ht="14.4" x14ac:dyDescent="0.3">
      <c r="A64" t="str">
        <f t="shared" si="0"/>
        <v>CASpace HeatingGeothermal Heat Pump</v>
      </c>
      <c r="B64" s="64" t="str">
        <f t="shared" si="1"/>
        <v>CA_Space Heating_Electric_Geothermal Heat Pump</v>
      </c>
      <c r="C64" s="65" t="s">
        <v>31</v>
      </c>
      <c r="D64" s="65" t="s">
        <v>119</v>
      </c>
      <c r="E64" s="65" t="s">
        <v>118</v>
      </c>
      <c r="F64" s="65" t="s">
        <v>81</v>
      </c>
      <c r="G64" s="67">
        <v>0</v>
      </c>
      <c r="H64" s="67">
        <v>0</v>
      </c>
      <c r="I64" s="67">
        <v>0</v>
      </c>
      <c r="J64" s="67">
        <v>0</v>
      </c>
      <c r="K64" s="67">
        <v>0</v>
      </c>
      <c r="L64" s="67">
        <v>0</v>
      </c>
      <c r="M64" s="67">
        <v>0</v>
      </c>
      <c r="N64" s="67">
        <v>0</v>
      </c>
      <c r="O64" s="67">
        <v>0</v>
      </c>
      <c r="P64" s="67">
        <v>0</v>
      </c>
      <c r="Q64" s="67">
        <v>0</v>
      </c>
      <c r="R64" s="67">
        <v>0</v>
      </c>
      <c r="S64" s="67">
        <v>0</v>
      </c>
      <c r="T64" s="67">
        <v>0</v>
      </c>
      <c r="U64" s="67">
        <v>0</v>
      </c>
    </row>
    <row r="65" spans="1:21" ht="14.4" x14ac:dyDescent="0.3">
      <c r="A65" t="str">
        <f t="shared" si="0"/>
        <v>CAVentilationVentilation</v>
      </c>
      <c r="B65" s="64" t="str">
        <f t="shared" si="1"/>
        <v>CA_Ventilation_Electric_Ventilation</v>
      </c>
      <c r="C65" s="65" t="s">
        <v>31</v>
      </c>
      <c r="D65" s="65" t="s">
        <v>84</v>
      </c>
      <c r="E65" s="65" t="s">
        <v>118</v>
      </c>
      <c r="F65" s="65" t="s">
        <v>84</v>
      </c>
      <c r="G65" s="67">
        <v>1</v>
      </c>
      <c r="H65" s="67">
        <v>1</v>
      </c>
      <c r="I65" s="67">
        <v>1</v>
      </c>
      <c r="J65" s="67">
        <v>1</v>
      </c>
      <c r="K65" s="67">
        <v>1</v>
      </c>
      <c r="L65" s="67">
        <v>1</v>
      </c>
      <c r="M65" s="67">
        <v>1</v>
      </c>
      <c r="N65" s="67">
        <v>0</v>
      </c>
      <c r="O65" s="67">
        <v>1</v>
      </c>
      <c r="P65" s="67">
        <v>1</v>
      </c>
      <c r="Q65" s="67">
        <v>1</v>
      </c>
      <c r="R65" s="67">
        <v>1</v>
      </c>
      <c r="S65" s="67">
        <v>0</v>
      </c>
      <c r="T65" s="67">
        <v>1</v>
      </c>
      <c r="U65" s="67">
        <v>1</v>
      </c>
    </row>
    <row r="66" spans="1:21" ht="14.4" x14ac:dyDescent="0.3">
      <c r="A66" t="str">
        <f t="shared" si="0"/>
        <v>CAInterior LightingGeneral Service Lighting</v>
      </c>
      <c r="B66" s="64" t="str">
        <f t="shared" si="1"/>
        <v>CA_Interior Lighting_Electric_General Service Lighting</v>
      </c>
      <c r="C66" s="65" t="s">
        <v>31</v>
      </c>
      <c r="D66" s="65" t="s">
        <v>85</v>
      </c>
      <c r="E66" s="65" t="s">
        <v>118</v>
      </c>
      <c r="F66" s="65" t="s">
        <v>86</v>
      </c>
      <c r="G66" s="67">
        <v>1</v>
      </c>
      <c r="H66" s="67">
        <v>1</v>
      </c>
      <c r="I66" s="67">
        <v>1</v>
      </c>
      <c r="J66" s="67">
        <v>1</v>
      </c>
      <c r="K66" s="67">
        <v>1</v>
      </c>
      <c r="L66" s="67">
        <v>1</v>
      </c>
      <c r="M66" s="67">
        <v>1</v>
      </c>
      <c r="N66" s="67">
        <v>1</v>
      </c>
      <c r="O66" s="67">
        <v>1</v>
      </c>
      <c r="P66" s="67">
        <v>1</v>
      </c>
      <c r="Q66" s="67">
        <v>1</v>
      </c>
      <c r="R66" s="67">
        <v>1</v>
      </c>
      <c r="S66" s="67">
        <v>1</v>
      </c>
      <c r="T66" s="67">
        <v>1</v>
      </c>
      <c r="U66" s="67">
        <v>1</v>
      </c>
    </row>
    <row r="67" spans="1:21" ht="14.4" x14ac:dyDescent="0.3">
      <c r="A67" t="str">
        <f t="shared" ref="A67:A130" si="2">C67&amp;D67&amp;F67</f>
        <v>CAInterior LightingHigh-Bay Lighting</v>
      </c>
      <c r="B67" s="64" t="str">
        <f t="shared" si="1"/>
        <v>CA_Interior Lighting_Electric_High-Bay Lighting</v>
      </c>
      <c r="C67" s="65" t="s">
        <v>31</v>
      </c>
      <c r="D67" s="65" t="s">
        <v>85</v>
      </c>
      <c r="E67" s="65" t="s">
        <v>118</v>
      </c>
      <c r="F67" s="65" t="s">
        <v>87</v>
      </c>
      <c r="G67" s="67">
        <v>1</v>
      </c>
      <c r="H67" s="67">
        <v>1</v>
      </c>
      <c r="I67" s="67">
        <v>1</v>
      </c>
      <c r="J67" s="67">
        <v>1</v>
      </c>
      <c r="K67" s="67">
        <v>1</v>
      </c>
      <c r="L67" s="67">
        <v>1</v>
      </c>
      <c r="M67" s="67">
        <v>1</v>
      </c>
      <c r="N67" s="67">
        <v>1</v>
      </c>
      <c r="O67" s="67">
        <v>1</v>
      </c>
      <c r="P67" s="67">
        <v>1</v>
      </c>
      <c r="Q67" s="67">
        <v>1</v>
      </c>
      <c r="R67" s="67">
        <v>1</v>
      </c>
      <c r="S67" s="67">
        <v>1</v>
      </c>
      <c r="T67" s="67">
        <v>1</v>
      </c>
      <c r="U67" s="67">
        <v>1</v>
      </c>
    </row>
    <row r="68" spans="1:21" ht="14.4" x14ac:dyDescent="0.3">
      <c r="A68" t="str">
        <f t="shared" si="2"/>
        <v>CAInterior LightingLinear Lighting</v>
      </c>
      <c r="B68" s="64" t="str">
        <f t="shared" si="1"/>
        <v>CA_Interior Lighting_Electric_Linear Lighting</v>
      </c>
      <c r="C68" s="65" t="s">
        <v>31</v>
      </c>
      <c r="D68" s="65" t="s">
        <v>85</v>
      </c>
      <c r="E68" s="65" t="s">
        <v>118</v>
      </c>
      <c r="F68" s="65" t="s">
        <v>88</v>
      </c>
      <c r="G68" s="67">
        <v>1</v>
      </c>
      <c r="H68" s="67">
        <v>1</v>
      </c>
      <c r="I68" s="67">
        <v>1</v>
      </c>
      <c r="J68" s="67">
        <v>1</v>
      </c>
      <c r="K68" s="67">
        <v>1</v>
      </c>
      <c r="L68" s="67">
        <v>1</v>
      </c>
      <c r="M68" s="67">
        <v>1</v>
      </c>
      <c r="N68" s="67">
        <v>1</v>
      </c>
      <c r="O68" s="67">
        <v>1</v>
      </c>
      <c r="P68" s="67">
        <v>1</v>
      </c>
      <c r="Q68" s="67">
        <v>1</v>
      </c>
      <c r="R68" s="67">
        <v>1</v>
      </c>
      <c r="S68" s="67">
        <v>1</v>
      </c>
      <c r="T68" s="67">
        <v>1</v>
      </c>
      <c r="U68" s="67">
        <v>1</v>
      </c>
    </row>
    <row r="69" spans="1:21" ht="14.4" x14ac:dyDescent="0.3">
      <c r="A69" t="str">
        <f t="shared" si="2"/>
        <v>CAExterior LightingGeneral Service Lighting</v>
      </c>
      <c r="B69" s="64" t="str">
        <f t="shared" si="1"/>
        <v>CA_Exterior Lighting_Electric_General Service Lighting</v>
      </c>
      <c r="C69" s="65" t="s">
        <v>31</v>
      </c>
      <c r="D69" s="65" t="s">
        <v>89</v>
      </c>
      <c r="E69" s="65" t="s">
        <v>118</v>
      </c>
      <c r="F69" s="65" t="s">
        <v>86</v>
      </c>
      <c r="G69" s="67">
        <v>1</v>
      </c>
      <c r="H69" s="67">
        <v>1</v>
      </c>
      <c r="I69" s="67">
        <v>1</v>
      </c>
      <c r="J69" s="67">
        <v>1</v>
      </c>
      <c r="K69" s="67">
        <v>1</v>
      </c>
      <c r="L69" s="67">
        <v>1</v>
      </c>
      <c r="M69" s="67">
        <v>1</v>
      </c>
      <c r="N69" s="67">
        <v>1</v>
      </c>
      <c r="O69" s="67">
        <v>1</v>
      </c>
      <c r="P69" s="67">
        <v>1</v>
      </c>
      <c r="Q69" s="67">
        <v>1</v>
      </c>
      <c r="R69" s="67">
        <v>1</v>
      </c>
      <c r="S69" s="67">
        <v>1</v>
      </c>
      <c r="T69" s="67">
        <v>1</v>
      </c>
      <c r="U69" s="67">
        <v>1</v>
      </c>
    </row>
    <row r="70" spans="1:21" ht="14.4" x14ac:dyDescent="0.3">
      <c r="A70" t="str">
        <f t="shared" si="2"/>
        <v>CAExterior LightingArea Lighting</v>
      </c>
      <c r="B70" s="64" t="str">
        <f t="shared" si="1"/>
        <v>CA_Exterior Lighting_Electric_Area Lighting</v>
      </c>
      <c r="C70" s="65" t="s">
        <v>31</v>
      </c>
      <c r="D70" s="65" t="s">
        <v>89</v>
      </c>
      <c r="E70" s="65" t="s">
        <v>118</v>
      </c>
      <c r="F70" s="65" t="s">
        <v>90</v>
      </c>
      <c r="G70" s="67">
        <v>1</v>
      </c>
      <c r="H70" s="67">
        <v>1</v>
      </c>
      <c r="I70" s="67">
        <v>1</v>
      </c>
      <c r="J70" s="67">
        <v>1</v>
      </c>
      <c r="K70" s="67">
        <v>1</v>
      </c>
      <c r="L70" s="67">
        <v>1</v>
      </c>
      <c r="M70" s="67">
        <v>1</v>
      </c>
      <c r="N70" s="67">
        <v>1</v>
      </c>
      <c r="O70" s="67">
        <v>1</v>
      </c>
      <c r="P70" s="67">
        <v>1</v>
      </c>
      <c r="Q70" s="67">
        <v>1</v>
      </c>
      <c r="R70" s="67">
        <v>1</v>
      </c>
      <c r="S70" s="67">
        <v>1</v>
      </c>
      <c r="T70" s="67">
        <v>1</v>
      </c>
      <c r="U70" s="67">
        <v>1</v>
      </c>
    </row>
    <row r="71" spans="1:21" ht="14.4" x14ac:dyDescent="0.3">
      <c r="A71" t="str">
        <f t="shared" si="2"/>
        <v>CAExterior LightingLinear Lighting</v>
      </c>
      <c r="B71" s="64" t="str">
        <f t="shared" si="1"/>
        <v>CA_Exterior Lighting_Electric_Linear Lighting</v>
      </c>
      <c r="C71" s="65" t="s">
        <v>31</v>
      </c>
      <c r="D71" s="65" t="s">
        <v>89</v>
      </c>
      <c r="E71" s="65" t="s">
        <v>118</v>
      </c>
      <c r="F71" s="65" t="s">
        <v>88</v>
      </c>
      <c r="G71" s="67">
        <v>1</v>
      </c>
      <c r="H71" s="67">
        <v>1</v>
      </c>
      <c r="I71" s="67">
        <v>1</v>
      </c>
      <c r="J71" s="67">
        <v>1</v>
      </c>
      <c r="K71" s="67">
        <v>1</v>
      </c>
      <c r="L71" s="67">
        <v>1</v>
      </c>
      <c r="M71" s="67">
        <v>1</v>
      </c>
      <c r="N71" s="67">
        <v>1</v>
      </c>
      <c r="O71" s="67">
        <v>1</v>
      </c>
      <c r="P71" s="67">
        <v>1</v>
      </c>
      <c r="Q71" s="67">
        <v>1</v>
      </c>
      <c r="R71" s="67">
        <v>1</v>
      </c>
      <c r="S71" s="67">
        <v>1</v>
      </c>
      <c r="T71" s="67">
        <v>1</v>
      </c>
      <c r="U71" s="67">
        <v>1</v>
      </c>
    </row>
    <row r="72" spans="1:21" ht="14.4" x14ac:dyDescent="0.3">
      <c r="A72" t="str">
        <f t="shared" si="2"/>
        <v>CAMotorsPumps</v>
      </c>
      <c r="B72" s="64" t="str">
        <f t="shared" si="1"/>
        <v>CA_Motors_Electric_Pumps</v>
      </c>
      <c r="C72" s="65" t="s">
        <v>31</v>
      </c>
      <c r="D72" s="65" t="s">
        <v>93</v>
      </c>
      <c r="E72" s="65" t="s">
        <v>118</v>
      </c>
      <c r="F72" s="65" t="s">
        <v>94</v>
      </c>
      <c r="G72" s="67">
        <v>1</v>
      </c>
      <c r="H72" s="67">
        <v>1</v>
      </c>
      <c r="I72" s="67">
        <v>1</v>
      </c>
      <c r="J72" s="67">
        <v>1</v>
      </c>
      <c r="K72" s="67">
        <v>1</v>
      </c>
      <c r="L72" s="67">
        <v>0</v>
      </c>
      <c r="M72" s="67">
        <v>1</v>
      </c>
      <c r="N72" s="67">
        <v>1</v>
      </c>
      <c r="O72" s="67">
        <v>1</v>
      </c>
      <c r="P72" s="67">
        <v>1</v>
      </c>
      <c r="Q72" s="67">
        <v>1</v>
      </c>
      <c r="R72" s="67">
        <v>1</v>
      </c>
      <c r="S72" s="67">
        <v>1</v>
      </c>
      <c r="T72" s="67">
        <v>1</v>
      </c>
      <c r="U72" s="67">
        <v>1</v>
      </c>
    </row>
    <row r="73" spans="1:21" ht="14.4" x14ac:dyDescent="0.3">
      <c r="A73" t="str">
        <f t="shared" si="2"/>
        <v>CAMotorsFans &amp; Blowers</v>
      </c>
      <c r="B73" s="64" t="str">
        <f t="shared" ref="B73:B136" si="3">C73&amp;"_"&amp;D73&amp;"_"&amp;E73&amp;"_"&amp;F73</f>
        <v>CA_Motors_Electric_Fans &amp; Blowers</v>
      </c>
      <c r="C73" s="65" t="s">
        <v>31</v>
      </c>
      <c r="D73" s="65" t="s">
        <v>93</v>
      </c>
      <c r="E73" s="65" t="s">
        <v>118</v>
      </c>
      <c r="F73" s="65" t="s">
        <v>95</v>
      </c>
      <c r="G73" s="67">
        <v>1</v>
      </c>
      <c r="H73" s="67">
        <v>1</v>
      </c>
      <c r="I73" s="67">
        <v>1</v>
      </c>
      <c r="J73" s="67">
        <v>1</v>
      </c>
      <c r="K73" s="67">
        <v>1</v>
      </c>
      <c r="L73" s="67">
        <v>0</v>
      </c>
      <c r="M73" s="67">
        <v>1</v>
      </c>
      <c r="N73" s="67">
        <v>1</v>
      </c>
      <c r="O73" s="67">
        <v>0</v>
      </c>
      <c r="P73" s="67">
        <v>1</v>
      </c>
      <c r="Q73" s="67">
        <v>1</v>
      </c>
      <c r="R73" s="67">
        <v>1</v>
      </c>
      <c r="S73" s="67">
        <v>1</v>
      </c>
      <c r="T73" s="67">
        <v>1</v>
      </c>
      <c r="U73" s="67">
        <v>1</v>
      </c>
    </row>
    <row r="74" spans="1:21" ht="14.4" x14ac:dyDescent="0.3">
      <c r="A74" t="str">
        <f t="shared" si="2"/>
        <v>CAMotorsCompressed Air</v>
      </c>
      <c r="B74" s="64" t="str">
        <f t="shared" si="3"/>
        <v>CA_Motors_Electric_Compressed Air</v>
      </c>
      <c r="C74" s="65" t="s">
        <v>31</v>
      </c>
      <c r="D74" s="65" t="s">
        <v>93</v>
      </c>
      <c r="E74" s="65" t="s">
        <v>118</v>
      </c>
      <c r="F74" s="65" t="s">
        <v>96</v>
      </c>
      <c r="G74" s="67">
        <v>1</v>
      </c>
      <c r="H74" s="67">
        <v>1</v>
      </c>
      <c r="I74" s="67">
        <v>1</v>
      </c>
      <c r="J74" s="67">
        <v>1</v>
      </c>
      <c r="K74" s="67">
        <v>1</v>
      </c>
      <c r="L74" s="67">
        <v>0</v>
      </c>
      <c r="M74" s="67">
        <v>1</v>
      </c>
      <c r="N74" s="67">
        <v>0</v>
      </c>
      <c r="O74" s="67">
        <v>1</v>
      </c>
      <c r="P74" s="67">
        <v>1</v>
      </c>
      <c r="Q74" s="67">
        <v>1</v>
      </c>
      <c r="R74" s="67">
        <v>1</v>
      </c>
      <c r="S74" s="67">
        <v>1</v>
      </c>
      <c r="T74" s="67">
        <v>1</v>
      </c>
      <c r="U74" s="67">
        <v>1</v>
      </c>
    </row>
    <row r="75" spans="1:21" ht="14.4" x14ac:dyDescent="0.3">
      <c r="A75" t="str">
        <f t="shared" si="2"/>
        <v>CAMotorsMaterial Handling</v>
      </c>
      <c r="B75" s="64" t="str">
        <f t="shared" si="3"/>
        <v>CA_Motors_Electric_Material Handling</v>
      </c>
      <c r="C75" s="65" t="s">
        <v>31</v>
      </c>
      <c r="D75" s="65" t="s">
        <v>93</v>
      </c>
      <c r="E75" s="65" t="s">
        <v>118</v>
      </c>
      <c r="F75" s="65" t="s">
        <v>97</v>
      </c>
      <c r="G75" s="67">
        <v>1</v>
      </c>
      <c r="H75" s="67">
        <v>1</v>
      </c>
      <c r="I75" s="67">
        <v>1</v>
      </c>
      <c r="J75" s="67">
        <v>1</v>
      </c>
      <c r="K75" s="67">
        <v>1</v>
      </c>
      <c r="L75" s="67">
        <v>1</v>
      </c>
      <c r="M75" s="67">
        <v>1</v>
      </c>
      <c r="N75" s="67">
        <v>0</v>
      </c>
      <c r="O75" s="67">
        <v>0</v>
      </c>
      <c r="P75" s="67">
        <v>1</v>
      </c>
      <c r="Q75" s="67">
        <v>1</v>
      </c>
      <c r="R75" s="67">
        <v>1</v>
      </c>
      <c r="S75" s="67">
        <v>1</v>
      </c>
      <c r="T75" s="67">
        <v>1</v>
      </c>
      <c r="U75" s="67">
        <v>1</v>
      </c>
    </row>
    <row r="76" spans="1:21" ht="14.4" x14ac:dyDescent="0.3">
      <c r="A76" t="str">
        <f t="shared" si="2"/>
        <v>CAMotorsOther Motors</v>
      </c>
      <c r="B76" s="64" t="str">
        <f t="shared" si="3"/>
        <v>CA_Motors_Electric_Other Motors</v>
      </c>
      <c r="C76" s="65" t="s">
        <v>31</v>
      </c>
      <c r="D76" s="65" t="s">
        <v>93</v>
      </c>
      <c r="E76" s="65" t="s">
        <v>118</v>
      </c>
      <c r="F76" s="65" t="s">
        <v>98</v>
      </c>
      <c r="G76" s="67">
        <v>0</v>
      </c>
      <c r="H76" s="67">
        <v>1</v>
      </c>
      <c r="I76" s="67">
        <v>1</v>
      </c>
      <c r="J76" s="67">
        <v>0</v>
      </c>
      <c r="K76" s="67">
        <v>1</v>
      </c>
      <c r="L76" s="67">
        <v>0</v>
      </c>
      <c r="M76" s="67">
        <v>1</v>
      </c>
      <c r="N76" s="67">
        <v>1</v>
      </c>
      <c r="O76" s="67">
        <v>0</v>
      </c>
      <c r="P76" s="67">
        <v>1</v>
      </c>
      <c r="Q76" s="67">
        <v>0</v>
      </c>
      <c r="R76" s="67">
        <v>1</v>
      </c>
      <c r="S76" s="67">
        <v>1</v>
      </c>
      <c r="T76" s="67">
        <v>1</v>
      </c>
      <c r="U76" s="67">
        <v>1</v>
      </c>
    </row>
    <row r="77" spans="1:21" ht="14.4" x14ac:dyDescent="0.3">
      <c r="A77" t="str">
        <f t="shared" si="2"/>
        <v>CAProcessProcess Heating</v>
      </c>
      <c r="B77" s="64" t="str">
        <f t="shared" si="3"/>
        <v>CA_Process_Electric_Process Heating</v>
      </c>
      <c r="C77" s="65" t="s">
        <v>31</v>
      </c>
      <c r="D77" s="65" t="s">
        <v>99</v>
      </c>
      <c r="E77" s="65" t="s">
        <v>118</v>
      </c>
      <c r="F77" s="65" t="s">
        <v>3</v>
      </c>
      <c r="G77" s="67">
        <v>1</v>
      </c>
      <c r="H77" s="67">
        <v>1</v>
      </c>
      <c r="I77" s="67">
        <v>1</v>
      </c>
      <c r="J77" s="67">
        <v>1</v>
      </c>
      <c r="K77" s="67">
        <v>1</v>
      </c>
      <c r="L77" s="67">
        <v>1</v>
      </c>
      <c r="M77" s="67">
        <v>0</v>
      </c>
      <c r="N77" s="67">
        <v>0</v>
      </c>
      <c r="O77" s="67">
        <v>0</v>
      </c>
      <c r="P77" s="67">
        <v>1</v>
      </c>
      <c r="Q77" s="67">
        <v>1</v>
      </c>
      <c r="R77" s="67">
        <v>1</v>
      </c>
      <c r="S77" s="67">
        <v>0</v>
      </c>
      <c r="T77" s="67">
        <v>1</v>
      </c>
      <c r="U77" s="67">
        <v>1</v>
      </c>
    </row>
    <row r="78" spans="1:21" ht="14.4" x14ac:dyDescent="0.3">
      <c r="A78" t="str">
        <f t="shared" si="2"/>
        <v>CAProcessProcess Cooling</v>
      </c>
      <c r="B78" s="64" t="str">
        <f t="shared" si="3"/>
        <v>CA_Process_Electric_Process Cooling</v>
      </c>
      <c r="C78" s="65" t="s">
        <v>31</v>
      </c>
      <c r="D78" s="65" t="s">
        <v>99</v>
      </c>
      <c r="E78" s="65" t="s">
        <v>118</v>
      </c>
      <c r="F78" s="65" t="s">
        <v>100</v>
      </c>
      <c r="G78" s="67">
        <v>0</v>
      </c>
      <c r="H78" s="67">
        <v>0</v>
      </c>
      <c r="I78" s="67">
        <v>1</v>
      </c>
      <c r="J78" s="67">
        <v>0</v>
      </c>
      <c r="K78" s="67">
        <v>1</v>
      </c>
      <c r="L78" s="67">
        <v>0</v>
      </c>
      <c r="M78" s="67">
        <v>0</v>
      </c>
      <c r="N78" s="67">
        <v>0</v>
      </c>
      <c r="O78" s="67">
        <v>0</v>
      </c>
      <c r="P78" s="67">
        <v>1</v>
      </c>
      <c r="Q78" s="67">
        <v>0</v>
      </c>
      <c r="R78" s="67">
        <v>1</v>
      </c>
      <c r="S78" s="67">
        <v>0</v>
      </c>
      <c r="T78" s="67">
        <v>0</v>
      </c>
      <c r="U78" s="67">
        <v>1</v>
      </c>
    </row>
    <row r="79" spans="1:21" ht="14.4" x14ac:dyDescent="0.3">
      <c r="A79" t="str">
        <f t="shared" si="2"/>
        <v>CAProcessProcess Refrigeration</v>
      </c>
      <c r="B79" s="64" t="str">
        <f t="shared" si="3"/>
        <v>CA_Process_Electric_Process Refrigeration</v>
      </c>
      <c r="C79" s="65" t="s">
        <v>31</v>
      </c>
      <c r="D79" s="65" t="s">
        <v>99</v>
      </c>
      <c r="E79" s="65" t="s">
        <v>118</v>
      </c>
      <c r="F79" s="65" t="s">
        <v>101</v>
      </c>
      <c r="G79" s="67">
        <v>1</v>
      </c>
      <c r="H79" s="67">
        <v>0</v>
      </c>
      <c r="I79" s="67">
        <v>1</v>
      </c>
      <c r="J79" s="67">
        <v>0</v>
      </c>
      <c r="K79" s="67">
        <v>1</v>
      </c>
      <c r="L79" s="67">
        <v>0</v>
      </c>
      <c r="M79" s="67">
        <v>0</v>
      </c>
      <c r="N79" s="67">
        <v>0</v>
      </c>
      <c r="O79" s="67">
        <v>0</v>
      </c>
      <c r="P79" s="67">
        <v>1</v>
      </c>
      <c r="Q79" s="67">
        <v>0</v>
      </c>
      <c r="R79" s="67">
        <v>1</v>
      </c>
      <c r="S79" s="67">
        <v>0</v>
      </c>
      <c r="T79" s="67">
        <v>0</v>
      </c>
      <c r="U79" s="67">
        <v>1</v>
      </c>
    </row>
    <row r="80" spans="1:21" ht="14.4" x14ac:dyDescent="0.3">
      <c r="A80" t="str">
        <f t="shared" si="2"/>
        <v>CAProcessProcess Electrochemical</v>
      </c>
      <c r="B80" s="64" t="str">
        <f t="shared" si="3"/>
        <v>CA_Process_Electric_Process Electrochemical</v>
      </c>
      <c r="C80" s="65" t="s">
        <v>31</v>
      </c>
      <c r="D80" s="65" t="s">
        <v>99</v>
      </c>
      <c r="E80" s="65" t="s">
        <v>118</v>
      </c>
      <c r="F80" s="65" t="s">
        <v>102</v>
      </c>
      <c r="G80" s="67">
        <v>1</v>
      </c>
      <c r="H80" s="67">
        <v>1</v>
      </c>
      <c r="I80" s="67">
        <v>1</v>
      </c>
      <c r="J80" s="67">
        <v>1</v>
      </c>
      <c r="K80" s="67">
        <v>1</v>
      </c>
      <c r="L80" s="67">
        <v>1</v>
      </c>
      <c r="M80" s="67">
        <v>1</v>
      </c>
      <c r="N80" s="67">
        <v>0</v>
      </c>
      <c r="O80" s="67">
        <v>0</v>
      </c>
      <c r="P80" s="67">
        <v>1</v>
      </c>
      <c r="Q80" s="67">
        <v>1</v>
      </c>
      <c r="R80" s="67">
        <v>1</v>
      </c>
      <c r="S80" s="67">
        <v>0</v>
      </c>
      <c r="T80" s="67">
        <v>1</v>
      </c>
      <c r="U80" s="67">
        <v>1</v>
      </c>
    </row>
    <row r="81" spans="1:21" ht="14.4" x14ac:dyDescent="0.3">
      <c r="A81" t="str">
        <f t="shared" si="2"/>
        <v>CAProcessProcess Other</v>
      </c>
      <c r="B81" s="64" t="str">
        <f t="shared" si="3"/>
        <v>CA_Process_Electric_Process Other</v>
      </c>
      <c r="C81" s="65" t="s">
        <v>31</v>
      </c>
      <c r="D81" s="65" t="s">
        <v>99</v>
      </c>
      <c r="E81" s="65" t="s">
        <v>118</v>
      </c>
      <c r="F81" s="65" t="s">
        <v>6</v>
      </c>
      <c r="G81" s="67">
        <v>1</v>
      </c>
      <c r="H81" s="67">
        <v>1</v>
      </c>
      <c r="I81" s="67">
        <v>1</v>
      </c>
      <c r="J81" s="67">
        <v>1</v>
      </c>
      <c r="K81" s="67">
        <v>1</v>
      </c>
      <c r="L81" s="67">
        <v>1</v>
      </c>
      <c r="M81" s="67">
        <v>1</v>
      </c>
      <c r="N81" s="67">
        <v>0</v>
      </c>
      <c r="O81" s="67">
        <v>0</v>
      </c>
      <c r="P81" s="67">
        <v>1</v>
      </c>
      <c r="Q81" s="67">
        <v>1</v>
      </c>
      <c r="R81" s="67">
        <v>1</v>
      </c>
      <c r="S81" s="67">
        <v>0</v>
      </c>
      <c r="T81" s="67">
        <v>1</v>
      </c>
      <c r="U81" s="67">
        <v>1</v>
      </c>
    </row>
    <row r="82" spans="1:21" ht="14.4" x14ac:dyDescent="0.3">
      <c r="A82" t="str">
        <f t="shared" si="2"/>
        <v>CAMiscellaneousMiscellaneous</v>
      </c>
      <c r="B82" s="64" t="str">
        <f t="shared" si="3"/>
        <v>CA_Miscellaneous_Electric_Miscellaneous</v>
      </c>
      <c r="C82" s="65" t="s">
        <v>31</v>
      </c>
      <c r="D82" s="65" t="s">
        <v>91</v>
      </c>
      <c r="E82" s="65" t="s">
        <v>118</v>
      </c>
      <c r="F82" s="65" t="s">
        <v>91</v>
      </c>
      <c r="G82" s="67">
        <v>1</v>
      </c>
      <c r="H82" s="67">
        <v>1</v>
      </c>
      <c r="I82" s="67">
        <v>1</v>
      </c>
      <c r="J82" s="67">
        <v>0</v>
      </c>
      <c r="K82" s="67">
        <v>0</v>
      </c>
      <c r="L82" s="67">
        <v>1</v>
      </c>
      <c r="M82" s="67">
        <v>1</v>
      </c>
      <c r="N82" s="67">
        <v>1</v>
      </c>
      <c r="O82" s="67">
        <v>1</v>
      </c>
      <c r="P82" s="67">
        <v>0</v>
      </c>
      <c r="Q82" s="67">
        <v>1</v>
      </c>
      <c r="R82" s="67">
        <v>1</v>
      </c>
      <c r="S82" s="67">
        <v>0</v>
      </c>
      <c r="T82" s="67">
        <v>0</v>
      </c>
      <c r="U82" s="67">
        <v>1</v>
      </c>
    </row>
    <row r="83" spans="1:21" ht="14.4" x14ac:dyDescent="0.3">
      <c r="A83" t="str">
        <f t="shared" si="2"/>
        <v>IDCoolingAir-Cooled Chiller</v>
      </c>
      <c r="B83" s="64" t="str">
        <f t="shared" si="3"/>
        <v>ID_Cooling_Electric_Air-Cooled Chiller</v>
      </c>
      <c r="C83" s="65" t="s">
        <v>30</v>
      </c>
      <c r="D83" s="65" t="s">
        <v>76</v>
      </c>
      <c r="E83" s="65" t="s">
        <v>118</v>
      </c>
      <c r="F83" s="65" t="s">
        <v>77</v>
      </c>
      <c r="G83" s="67">
        <v>1.4759152205478198E-4</v>
      </c>
      <c r="H83" s="67">
        <v>1.4759152205478198E-4</v>
      </c>
      <c r="I83" s="67">
        <v>2.5000000000000001E-2</v>
      </c>
      <c r="J83" s="67">
        <v>2.5000000000000001E-2</v>
      </c>
      <c r="K83" s="67">
        <v>1.4759152205478198E-4</v>
      </c>
      <c r="L83" s="67">
        <v>1.4759152205478198E-4</v>
      </c>
      <c r="M83" s="67">
        <v>2.5000000000000001E-2</v>
      </c>
      <c r="N83" s="67">
        <v>0</v>
      </c>
      <c r="O83" s="67">
        <v>1.4759152205478198E-4</v>
      </c>
      <c r="P83" s="67">
        <v>2.5000000000000001E-2</v>
      </c>
      <c r="Q83" s="67">
        <v>2.5000000000000001E-2</v>
      </c>
      <c r="R83" s="67">
        <v>2.5000000000000001E-2</v>
      </c>
      <c r="S83" s="67">
        <v>1.4759152205478198E-4</v>
      </c>
      <c r="T83" s="67">
        <v>2.5000000000000001E-2</v>
      </c>
      <c r="U83" s="67">
        <v>2.5000000000000001E-2</v>
      </c>
    </row>
    <row r="84" spans="1:21" ht="14.4" x14ac:dyDescent="0.3">
      <c r="A84" t="str">
        <f t="shared" si="2"/>
        <v>IDCoolingWater-Cooled Chiller</v>
      </c>
      <c r="B84" s="64" t="str">
        <f t="shared" si="3"/>
        <v>ID_Cooling_Electric_Water-Cooled Chiller</v>
      </c>
      <c r="C84" s="65" t="s">
        <v>30</v>
      </c>
      <c r="D84" s="65" t="s">
        <v>76</v>
      </c>
      <c r="E84" s="65" t="s">
        <v>118</v>
      </c>
      <c r="F84" s="65" t="s">
        <v>78</v>
      </c>
      <c r="G84" s="67">
        <v>0</v>
      </c>
      <c r="H84" s="67">
        <v>0</v>
      </c>
      <c r="I84" s="67">
        <v>2.5000000000000001E-2</v>
      </c>
      <c r="J84" s="67">
        <v>2.5000000000000001E-2</v>
      </c>
      <c r="K84" s="67">
        <v>0</v>
      </c>
      <c r="L84" s="67">
        <v>0</v>
      </c>
      <c r="M84" s="67">
        <v>2.5000000000000001E-2</v>
      </c>
      <c r="N84" s="67">
        <v>0</v>
      </c>
      <c r="O84" s="67">
        <v>0</v>
      </c>
      <c r="P84" s="67">
        <v>2.5000000000000001E-2</v>
      </c>
      <c r="Q84" s="67">
        <v>2.5000000000000001E-2</v>
      </c>
      <c r="R84" s="67">
        <v>2.5000000000000001E-2</v>
      </c>
      <c r="S84" s="67">
        <v>0</v>
      </c>
      <c r="T84" s="67">
        <v>2.5000000000000001E-2</v>
      </c>
      <c r="U84" s="67">
        <v>2.5000000000000001E-2</v>
      </c>
    </row>
    <row r="85" spans="1:21" ht="14.4" x14ac:dyDescent="0.3">
      <c r="A85" t="str">
        <f t="shared" si="2"/>
        <v>IDCoolingRTU</v>
      </c>
      <c r="B85" s="64" t="str">
        <f t="shared" si="3"/>
        <v>ID_Cooling_Electric_RTU</v>
      </c>
      <c r="C85" s="65" t="s">
        <v>30</v>
      </c>
      <c r="D85" s="65" t="s">
        <v>76</v>
      </c>
      <c r="E85" s="65" t="s">
        <v>118</v>
      </c>
      <c r="F85" s="65" t="s">
        <v>79</v>
      </c>
      <c r="G85" s="67">
        <v>0.16480525362860432</v>
      </c>
      <c r="H85" s="67">
        <v>0.16480525362860432</v>
      </c>
      <c r="I85" s="67">
        <v>0.17595529852620176</v>
      </c>
      <c r="J85" s="67">
        <v>0.17595529852620176</v>
      </c>
      <c r="K85" s="67">
        <v>0.16480525362860432</v>
      </c>
      <c r="L85" s="67">
        <v>0.16480525362860432</v>
      </c>
      <c r="M85" s="67">
        <v>0.17595529852620176</v>
      </c>
      <c r="N85" s="67">
        <v>0</v>
      </c>
      <c r="O85" s="67">
        <v>0.16480525362860432</v>
      </c>
      <c r="P85" s="67">
        <v>0.17595529852620176</v>
      </c>
      <c r="Q85" s="67">
        <v>0.17595529852620176</v>
      </c>
      <c r="R85" s="67">
        <v>0.17595529852620176</v>
      </c>
      <c r="S85" s="67">
        <v>0.16480525362860432</v>
      </c>
      <c r="T85" s="67">
        <v>0.17595529852620176</v>
      </c>
      <c r="U85" s="67">
        <v>0.17595529852620176</v>
      </c>
    </row>
    <row r="86" spans="1:21" ht="14.4" x14ac:dyDescent="0.3">
      <c r="A86" t="str">
        <f t="shared" si="2"/>
        <v>IDCoolingAir-Source Heat Pump</v>
      </c>
      <c r="B86" s="64" t="str">
        <f t="shared" si="3"/>
        <v>ID_Cooling_Electric_Air-Source Heat Pump</v>
      </c>
      <c r="C86" s="65" t="s">
        <v>30</v>
      </c>
      <c r="D86" s="65" t="s">
        <v>76</v>
      </c>
      <c r="E86" s="65" t="s">
        <v>118</v>
      </c>
      <c r="F86" s="65" t="s">
        <v>80</v>
      </c>
      <c r="G86" s="67">
        <v>1.9135809362286798E-2</v>
      </c>
      <c r="H86" s="67">
        <v>1.9135809362286798E-2</v>
      </c>
      <c r="I86" s="67">
        <v>1.9135809362286798E-2</v>
      </c>
      <c r="J86" s="67">
        <v>1.9135809362286798E-2</v>
      </c>
      <c r="K86" s="67">
        <v>1.9135809362286798E-2</v>
      </c>
      <c r="L86" s="67">
        <v>1.9135809362286798E-2</v>
      </c>
      <c r="M86" s="67">
        <v>1.9135809362286798E-2</v>
      </c>
      <c r="N86" s="67">
        <v>0</v>
      </c>
      <c r="O86" s="67">
        <v>1.9135809362286798E-2</v>
      </c>
      <c r="P86" s="67">
        <v>1.9135809362286798E-2</v>
      </c>
      <c r="Q86" s="67">
        <v>1.9135809362286798E-2</v>
      </c>
      <c r="R86" s="67">
        <v>1.9135809362286798E-2</v>
      </c>
      <c r="S86" s="67">
        <v>1.9135809362286798E-2</v>
      </c>
      <c r="T86" s="67">
        <v>1.9135809362286798E-2</v>
      </c>
      <c r="U86" s="67">
        <v>1.9135809362286798E-2</v>
      </c>
    </row>
    <row r="87" spans="1:21" ht="14.4" x14ac:dyDescent="0.3">
      <c r="A87" t="str">
        <f t="shared" si="2"/>
        <v>IDCoolingGeothermal Heat Pump</v>
      </c>
      <c r="B87" s="64" t="str">
        <f t="shared" si="3"/>
        <v>ID_Cooling_Electric_Geothermal Heat Pump</v>
      </c>
      <c r="C87" s="65" t="s">
        <v>30</v>
      </c>
      <c r="D87" s="65" t="s">
        <v>76</v>
      </c>
      <c r="E87" s="65" t="s">
        <v>118</v>
      </c>
      <c r="F87" s="65" t="s">
        <v>81</v>
      </c>
      <c r="G87" s="67">
        <v>0</v>
      </c>
      <c r="H87" s="67">
        <v>0</v>
      </c>
      <c r="I87" s="67">
        <v>0</v>
      </c>
      <c r="J87" s="67">
        <v>0</v>
      </c>
      <c r="K87" s="67">
        <v>0</v>
      </c>
      <c r="L87" s="67">
        <v>0</v>
      </c>
      <c r="M87" s="67">
        <v>0</v>
      </c>
      <c r="N87" s="67">
        <v>0</v>
      </c>
      <c r="O87" s="67">
        <v>0</v>
      </c>
      <c r="P87" s="67">
        <v>0</v>
      </c>
      <c r="Q87" s="67">
        <v>0</v>
      </c>
      <c r="R87" s="67">
        <v>0</v>
      </c>
      <c r="S87" s="67">
        <v>0</v>
      </c>
      <c r="T87" s="67">
        <v>0</v>
      </c>
      <c r="U87" s="67">
        <v>0</v>
      </c>
    </row>
    <row r="88" spans="1:21" ht="14.4" x14ac:dyDescent="0.3">
      <c r="A88" t="str">
        <f t="shared" si="2"/>
        <v>IDSpace HeatingElectric Furnace</v>
      </c>
      <c r="B88" s="64" t="str">
        <f t="shared" si="3"/>
        <v>ID_Space Heating_Electric_Electric Furnace</v>
      </c>
      <c r="C88" s="65" t="s">
        <v>30</v>
      </c>
      <c r="D88" s="65" t="s">
        <v>119</v>
      </c>
      <c r="E88" s="65" t="s">
        <v>118</v>
      </c>
      <c r="F88" s="65" t="s">
        <v>82</v>
      </c>
      <c r="G88" s="67">
        <v>6.2159637458538225E-2</v>
      </c>
      <c r="H88" s="67">
        <v>6.2159637458538225E-2</v>
      </c>
      <c r="I88" s="67">
        <v>6.2159637458538225E-2</v>
      </c>
      <c r="J88" s="67">
        <v>6.2159637458538225E-2</v>
      </c>
      <c r="K88" s="67">
        <v>6.2159637458538225E-2</v>
      </c>
      <c r="L88" s="67">
        <v>6.2159637458538225E-2</v>
      </c>
      <c r="M88" s="67">
        <v>6.2159637458538225E-2</v>
      </c>
      <c r="N88" s="67">
        <v>0</v>
      </c>
      <c r="O88" s="67">
        <v>6.2159637458538225E-2</v>
      </c>
      <c r="P88" s="67">
        <v>6.2159637458538225E-2</v>
      </c>
      <c r="Q88" s="67">
        <v>6.2159637458538225E-2</v>
      </c>
      <c r="R88" s="67">
        <v>6.2159637458538225E-2</v>
      </c>
      <c r="S88" s="67">
        <v>6.2159637458538225E-2</v>
      </c>
      <c r="T88" s="67">
        <v>6.2159637458538225E-2</v>
      </c>
      <c r="U88" s="67">
        <v>6.2159637458538225E-2</v>
      </c>
    </row>
    <row r="89" spans="1:21" ht="14.4" x14ac:dyDescent="0.3">
      <c r="A89" t="str">
        <f t="shared" si="2"/>
        <v>IDSpace HeatingElectric Room Heat</v>
      </c>
      <c r="B89" s="64" t="str">
        <f t="shared" si="3"/>
        <v>ID_Space Heating_Electric_Electric Room Heat</v>
      </c>
      <c r="C89" s="65" t="s">
        <v>30</v>
      </c>
      <c r="D89" s="65" t="s">
        <v>119</v>
      </c>
      <c r="E89" s="65" t="s">
        <v>118</v>
      </c>
      <c r="F89" s="65" t="s">
        <v>83</v>
      </c>
      <c r="G89" s="67">
        <v>9.6886191762878375E-3</v>
      </c>
      <c r="H89" s="67">
        <v>9.6886191762878375E-3</v>
      </c>
      <c r="I89" s="67">
        <v>9.6886191762878375E-3</v>
      </c>
      <c r="J89" s="67">
        <v>9.6886191762878375E-3</v>
      </c>
      <c r="K89" s="67">
        <v>9.6886191762878375E-3</v>
      </c>
      <c r="L89" s="67">
        <v>9.6886191762878375E-3</v>
      </c>
      <c r="M89" s="67">
        <v>9.6886191762878375E-3</v>
      </c>
      <c r="N89" s="67">
        <v>0</v>
      </c>
      <c r="O89" s="67">
        <v>9.6886191762878375E-3</v>
      </c>
      <c r="P89" s="67">
        <v>9.6886191762878375E-3</v>
      </c>
      <c r="Q89" s="67">
        <v>9.6886191762878375E-3</v>
      </c>
      <c r="R89" s="67">
        <v>9.6886191762878375E-3</v>
      </c>
      <c r="S89" s="67">
        <v>9.6886191762878375E-3</v>
      </c>
      <c r="T89" s="67">
        <v>9.6886191762878375E-3</v>
      </c>
      <c r="U89" s="67">
        <v>9.6886191762878375E-3</v>
      </c>
    </row>
    <row r="90" spans="1:21" ht="14.4" x14ac:dyDescent="0.3">
      <c r="A90" t="str">
        <f t="shared" si="2"/>
        <v>IDSpace HeatingAir-Source Heat Pump</v>
      </c>
      <c r="B90" s="64" t="str">
        <f t="shared" si="3"/>
        <v>ID_Space Heating_Electric_Air-Source Heat Pump</v>
      </c>
      <c r="C90" s="65" t="s">
        <v>30</v>
      </c>
      <c r="D90" s="65" t="s">
        <v>119</v>
      </c>
      <c r="E90" s="65" t="s">
        <v>118</v>
      </c>
      <c r="F90" s="65" t="s">
        <v>80</v>
      </c>
      <c r="G90" s="67">
        <v>1.9135809362286798E-2</v>
      </c>
      <c r="H90" s="67">
        <v>1.9135809362286798E-2</v>
      </c>
      <c r="I90" s="67">
        <v>1.9135809362286798E-2</v>
      </c>
      <c r="J90" s="67">
        <v>1.9135809362286798E-2</v>
      </c>
      <c r="K90" s="67">
        <v>1.9135809362286798E-2</v>
      </c>
      <c r="L90" s="67">
        <v>1.9135809362286798E-2</v>
      </c>
      <c r="M90" s="67">
        <v>1.9135809362286798E-2</v>
      </c>
      <c r="N90" s="67">
        <v>0</v>
      </c>
      <c r="O90" s="67">
        <v>1.9135809362286798E-2</v>
      </c>
      <c r="P90" s="67">
        <v>1.9135809362286798E-2</v>
      </c>
      <c r="Q90" s="67">
        <v>1.9135809362286798E-2</v>
      </c>
      <c r="R90" s="67">
        <v>1.9135809362286798E-2</v>
      </c>
      <c r="S90" s="67">
        <v>1.9135809362286798E-2</v>
      </c>
      <c r="T90" s="67">
        <v>1.9135809362286798E-2</v>
      </c>
      <c r="U90" s="67">
        <v>1.9135809362286798E-2</v>
      </c>
    </row>
    <row r="91" spans="1:21" ht="14.4" x14ac:dyDescent="0.3">
      <c r="A91" t="str">
        <f t="shared" si="2"/>
        <v>IDSpace HeatingGeothermal Heat Pump</v>
      </c>
      <c r="B91" s="64" t="str">
        <f t="shared" si="3"/>
        <v>ID_Space Heating_Electric_Geothermal Heat Pump</v>
      </c>
      <c r="C91" s="65" t="s">
        <v>30</v>
      </c>
      <c r="D91" s="65" t="s">
        <v>119</v>
      </c>
      <c r="E91" s="65" t="s">
        <v>118</v>
      </c>
      <c r="F91" s="65" t="s">
        <v>81</v>
      </c>
      <c r="G91" s="67">
        <v>0</v>
      </c>
      <c r="H91" s="67">
        <v>0</v>
      </c>
      <c r="I91" s="67">
        <v>0</v>
      </c>
      <c r="J91" s="67">
        <v>0</v>
      </c>
      <c r="K91" s="67">
        <v>0</v>
      </c>
      <c r="L91" s="67">
        <v>0</v>
      </c>
      <c r="M91" s="67">
        <v>0</v>
      </c>
      <c r="N91" s="67">
        <v>0</v>
      </c>
      <c r="O91" s="67">
        <v>0</v>
      </c>
      <c r="P91" s="67">
        <v>0</v>
      </c>
      <c r="Q91" s="67">
        <v>0</v>
      </c>
      <c r="R91" s="67">
        <v>0</v>
      </c>
      <c r="S91" s="67">
        <v>0</v>
      </c>
      <c r="T91" s="67">
        <v>0</v>
      </c>
      <c r="U91" s="67">
        <v>0</v>
      </c>
    </row>
    <row r="92" spans="1:21" ht="14.4" x14ac:dyDescent="0.3">
      <c r="A92" t="str">
        <f t="shared" si="2"/>
        <v>IDVentilationVentilation</v>
      </c>
      <c r="B92" s="64" t="str">
        <f t="shared" si="3"/>
        <v>ID_Ventilation_Electric_Ventilation</v>
      </c>
      <c r="C92" s="65" t="s">
        <v>30</v>
      </c>
      <c r="D92" s="65" t="s">
        <v>84</v>
      </c>
      <c r="E92" s="65" t="s">
        <v>118</v>
      </c>
      <c r="F92" s="65" t="s">
        <v>84</v>
      </c>
      <c r="G92" s="67">
        <v>1</v>
      </c>
      <c r="H92" s="67">
        <v>1</v>
      </c>
      <c r="I92" s="67">
        <v>1</v>
      </c>
      <c r="J92" s="67">
        <v>1</v>
      </c>
      <c r="K92" s="67">
        <v>1</v>
      </c>
      <c r="L92" s="67">
        <v>1</v>
      </c>
      <c r="M92" s="67">
        <v>1</v>
      </c>
      <c r="N92" s="67">
        <v>0</v>
      </c>
      <c r="O92" s="67">
        <v>1</v>
      </c>
      <c r="P92" s="67">
        <v>1</v>
      </c>
      <c r="Q92" s="67">
        <v>1</v>
      </c>
      <c r="R92" s="67">
        <v>1</v>
      </c>
      <c r="S92" s="67">
        <v>1</v>
      </c>
      <c r="T92" s="67">
        <v>1</v>
      </c>
      <c r="U92" s="67">
        <v>1</v>
      </c>
    </row>
    <row r="93" spans="1:21" ht="14.4" x14ac:dyDescent="0.3">
      <c r="A93" t="str">
        <f t="shared" si="2"/>
        <v>IDInterior LightingGeneral Service Lighting</v>
      </c>
      <c r="B93" s="64" t="str">
        <f t="shared" si="3"/>
        <v>ID_Interior Lighting_Electric_General Service Lighting</v>
      </c>
      <c r="C93" s="65" t="s">
        <v>30</v>
      </c>
      <c r="D93" s="65" t="s">
        <v>85</v>
      </c>
      <c r="E93" s="65" t="s">
        <v>118</v>
      </c>
      <c r="F93" s="65" t="s">
        <v>86</v>
      </c>
      <c r="G93" s="67">
        <v>1</v>
      </c>
      <c r="H93" s="67">
        <v>1</v>
      </c>
      <c r="I93" s="67">
        <v>1</v>
      </c>
      <c r="J93" s="67">
        <v>1</v>
      </c>
      <c r="K93" s="67">
        <v>1</v>
      </c>
      <c r="L93" s="67">
        <v>1</v>
      </c>
      <c r="M93" s="67">
        <v>1</v>
      </c>
      <c r="N93" s="67">
        <v>1</v>
      </c>
      <c r="O93" s="67">
        <v>1</v>
      </c>
      <c r="P93" s="67">
        <v>1</v>
      </c>
      <c r="Q93" s="67">
        <v>1</v>
      </c>
      <c r="R93" s="67">
        <v>1</v>
      </c>
      <c r="S93" s="67">
        <v>1</v>
      </c>
      <c r="T93" s="67">
        <v>1</v>
      </c>
      <c r="U93" s="67">
        <v>1</v>
      </c>
    </row>
    <row r="94" spans="1:21" ht="14.4" x14ac:dyDescent="0.3">
      <c r="A94" t="str">
        <f t="shared" si="2"/>
        <v>IDInterior LightingHigh-Bay Lighting</v>
      </c>
      <c r="B94" s="64" t="str">
        <f t="shared" si="3"/>
        <v>ID_Interior Lighting_Electric_High-Bay Lighting</v>
      </c>
      <c r="C94" s="65" t="s">
        <v>30</v>
      </c>
      <c r="D94" s="65" t="s">
        <v>85</v>
      </c>
      <c r="E94" s="65" t="s">
        <v>118</v>
      </c>
      <c r="F94" s="65" t="s">
        <v>87</v>
      </c>
      <c r="G94" s="67">
        <v>1</v>
      </c>
      <c r="H94" s="67">
        <v>1</v>
      </c>
      <c r="I94" s="67">
        <v>1</v>
      </c>
      <c r="J94" s="67">
        <v>1</v>
      </c>
      <c r="K94" s="67">
        <v>1</v>
      </c>
      <c r="L94" s="67">
        <v>1</v>
      </c>
      <c r="M94" s="67">
        <v>1</v>
      </c>
      <c r="N94" s="67">
        <v>1</v>
      </c>
      <c r="O94" s="67">
        <v>1</v>
      </c>
      <c r="P94" s="67">
        <v>1</v>
      </c>
      <c r="Q94" s="67">
        <v>1</v>
      </c>
      <c r="R94" s="67">
        <v>1</v>
      </c>
      <c r="S94" s="67">
        <v>1</v>
      </c>
      <c r="T94" s="67">
        <v>1</v>
      </c>
      <c r="U94" s="67">
        <v>1</v>
      </c>
    </row>
    <row r="95" spans="1:21" ht="14.4" x14ac:dyDescent="0.3">
      <c r="A95" t="str">
        <f t="shared" si="2"/>
        <v>IDInterior LightingLinear Lighting</v>
      </c>
      <c r="B95" s="64" t="str">
        <f t="shared" si="3"/>
        <v>ID_Interior Lighting_Electric_Linear Lighting</v>
      </c>
      <c r="C95" s="65" t="s">
        <v>30</v>
      </c>
      <c r="D95" s="65" t="s">
        <v>85</v>
      </c>
      <c r="E95" s="65" t="s">
        <v>118</v>
      </c>
      <c r="F95" s="65" t="s">
        <v>88</v>
      </c>
      <c r="G95" s="67">
        <v>1</v>
      </c>
      <c r="H95" s="67">
        <v>1</v>
      </c>
      <c r="I95" s="67">
        <v>1</v>
      </c>
      <c r="J95" s="67">
        <v>1</v>
      </c>
      <c r="K95" s="67">
        <v>1</v>
      </c>
      <c r="L95" s="67">
        <v>1</v>
      </c>
      <c r="M95" s="67">
        <v>1</v>
      </c>
      <c r="N95" s="67">
        <v>1</v>
      </c>
      <c r="O95" s="67">
        <v>1</v>
      </c>
      <c r="P95" s="67">
        <v>1</v>
      </c>
      <c r="Q95" s="67">
        <v>1</v>
      </c>
      <c r="R95" s="67">
        <v>1</v>
      </c>
      <c r="S95" s="67">
        <v>1</v>
      </c>
      <c r="T95" s="67">
        <v>1</v>
      </c>
      <c r="U95" s="67">
        <v>1</v>
      </c>
    </row>
    <row r="96" spans="1:21" ht="14.4" x14ac:dyDescent="0.3">
      <c r="A96" t="str">
        <f t="shared" si="2"/>
        <v>IDExterior LightingGeneral Service Lighting</v>
      </c>
      <c r="B96" s="64" t="str">
        <f t="shared" si="3"/>
        <v>ID_Exterior Lighting_Electric_General Service Lighting</v>
      </c>
      <c r="C96" s="65" t="s">
        <v>30</v>
      </c>
      <c r="D96" s="65" t="s">
        <v>89</v>
      </c>
      <c r="E96" s="65" t="s">
        <v>118</v>
      </c>
      <c r="F96" s="65" t="s">
        <v>86</v>
      </c>
      <c r="G96" s="67">
        <v>1</v>
      </c>
      <c r="H96" s="67">
        <v>1</v>
      </c>
      <c r="I96" s="67">
        <v>1</v>
      </c>
      <c r="J96" s="67">
        <v>1</v>
      </c>
      <c r="K96" s="67">
        <v>1</v>
      </c>
      <c r="L96" s="67">
        <v>1</v>
      </c>
      <c r="M96" s="67">
        <v>1</v>
      </c>
      <c r="N96" s="67">
        <v>1</v>
      </c>
      <c r="O96" s="67">
        <v>1</v>
      </c>
      <c r="P96" s="67">
        <v>1</v>
      </c>
      <c r="Q96" s="67">
        <v>1</v>
      </c>
      <c r="R96" s="67">
        <v>1</v>
      </c>
      <c r="S96" s="67">
        <v>1</v>
      </c>
      <c r="T96" s="67">
        <v>1</v>
      </c>
      <c r="U96" s="67">
        <v>1</v>
      </c>
    </row>
    <row r="97" spans="1:21" ht="14.4" x14ac:dyDescent="0.3">
      <c r="A97" t="str">
        <f t="shared" si="2"/>
        <v>IDExterior LightingArea Lighting</v>
      </c>
      <c r="B97" s="64" t="str">
        <f t="shared" si="3"/>
        <v>ID_Exterior Lighting_Electric_Area Lighting</v>
      </c>
      <c r="C97" s="65" t="s">
        <v>30</v>
      </c>
      <c r="D97" s="65" t="s">
        <v>89</v>
      </c>
      <c r="E97" s="65" t="s">
        <v>118</v>
      </c>
      <c r="F97" s="65" t="s">
        <v>90</v>
      </c>
      <c r="G97" s="67">
        <v>1</v>
      </c>
      <c r="H97" s="67">
        <v>1</v>
      </c>
      <c r="I97" s="67">
        <v>1</v>
      </c>
      <c r="J97" s="67">
        <v>1</v>
      </c>
      <c r="K97" s="67">
        <v>1</v>
      </c>
      <c r="L97" s="67">
        <v>1</v>
      </c>
      <c r="M97" s="67">
        <v>1</v>
      </c>
      <c r="N97" s="67">
        <v>1</v>
      </c>
      <c r="O97" s="67">
        <v>1</v>
      </c>
      <c r="P97" s="67">
        <v>1</v>
      </c>
      <c r="Q97" s="67">
        <v>1</v>
      </c>
      <c r="R97" s="67">
        <v>1</v>
      </c>
      <c r="S97" s="67">
        <v>1</v>
      </c>
      <c r="T97" s="67">
        <v>1</v>
      </c>
      <c r="U97" s="67">
        <v>1</v>
      </c>
    </row>
    <row r="98" spans="1:21" ht="14.4" x14ac:dyDescent="0.3">
      <c r="A98" t="str">
        <f t="shared" si="2"/>
        <v>IDExterior LightingLinear Lighting</v>
      </c>
      <c r="B98" s="64" t="str">
        <f t="shared" si="3"/>
        <v>ID_Exterior Lighting_Electric_Linear Lighting</v>
      </c>
      <c r="C98" s="65" t="s">
        <v>30</v>
      </c>
      <c r="D98" s="65" t="s">
        <v>89</v>
      </c>
      <c r="E98" s="65" t="s">
        <v>118</v>
      </c>
      <c r="F98" s="65" t="s">
        <v>88</v>
      </c>
      <c r="G98" s="67">
        <v>1</v>
      </c>
      <c r="H98" s="67">
        <v>1</v>
      </c>
      <c r="I98" s="67">
        <v>1</v>
      </c>
      <c r="J98" s="67">
        <v>1</v>
      </c>
      <c r="K98" s="67">
        <v>1</v>
      </c>
      <c r="L98" s="67">
        <v>1</v>
      </c>
      <c r="M98" s="67">
        <v>1</v>
      </c>
      <c r="N98" s="67">
        <v>1</v>
      </c>
      <c r="O98" s="67">
        <v>1</v>
      </c>
      <c r="P98" s="67">
        <v>1</v>
      </c>
      <c r="Q98" s="67">
        <v>1</v>
      </c>
      <c r="R98" s="67">
        <v>1</v>
      </c>
      <c r="S98" s="67">
        <v>1</v>
      </c>
      <c r="T98" s="67">
        <v>1</v>
      </c>
      <c r="U98" s="67">
        <v>1</v>
      </c>
    </row>
    <row r="99" spans="1:21" ht="14.4" x14ac:dyDescent="0.3">
      <c r="A99" t="str">
        <f t="shared" si="2"/>
        <v>IDMotorsPumps</v>
      </c>
      <c r="B99" s="64" t="str">
        <f t="shared" si="3"/>
        <v>ID_Motors_Electric_Pumps</v>
      </c>
      <c r="C99" s="65" t="s">
        <v>30</v>
      </c>
      <c r="D99" s="65" t="s">
        <v>93</v>
      </c>
      <c r="E99" s="65" t="s">
        <v>118</v>
      </c>
      <c r="F99" s="65" t="s">
        <v>94</v>
      </c>
      <c r="G99" s="67">
        <v>1</v>
      </c>
      <c r="H99" s="67">
        <v>1</v>
      </c>
      <c r="I99" s="67">
        <v>1</v>
      </c>
      <c r="J99" s="67">
        <v>1</v>
      </c>
      <c r="K99" s="67">
        <v>1</v>
      </c>
      <c r="L99" s="67">
        <v>0</v>
      </c>
      <c r="M99" s="67">
        <v>1</v>
      </c>
      <c r="N99" s="67">
        <v>1</v>
      </c>
      <c r="O99" s="67">
        <v>1</v>
      </c>
      <c r="P99" s="67">
        <v>1</v>
      </c>
      <c r="Q99" s="67">
        <v>1</v>
      </c>
      <c r="R99" s="67">
        <v>1</v>
      </c>
      <c r="S99" s="67">
        <v>1</v>
      </c>
      <c r="T99" s="67">
        <v>1</v>
      </c>
      <c r="U99" s="67">
        <v>1</v>
      </c>
    </row>
    <row r="100" spans="1:21" ht="14.4" x14ac:dyDescent="0.3">
      <c r="A100" t="str">
        <f t="shared" si="2"/>
        <v>IDMotorsFans &amp; Blowers</v>
      </c>
      <c r="B100" s="64" t="str">
        <f t="shared" si="3"/>
        <v>ID_Motors_Electric_Fans &amp; Blowers</v>
      </c>
      <c r="C100" s="65" t="s">
        <v>30</v>
      </c>
      <c r="D100" s="65" t="s">
        <v>93</v>
      </c>
      <c r="E100" s="65" t="s">
        <v>118</v>
      </c>
      <c r="F100" s="65" t="s">
        <v>95</v>
      </c>
      <c r="G100" s="67">
        <v>1</v>
      </c>
      <c r="H100" s="67">
        <v>1</v>
      </c>
      <c r="I100" s="67">
        <v>1</v>
      </c>
      <c r="J100" s="67">
        <v>1</v>
      </c>
      <c r="K100" s="67">
        <v>1</v>
      </c>
      <c r="L100" s="67">
        <v>0</v>
      </c>
      <c r="M100" s="67">
        <v>1</v>
      </c>
      <c r="N100" s="67">
        <v>1</v>
      </c>
      <c r="O100" s="67">
        <v>0</v>
      </c>
      <c r="P100" s="67">
        <v>1</v>
      </c>
      <c r="Q100" s="67">
        <v>1</v>
      </c>
      <c r="R100" s="67">
        <v>1</v>
      </c>
      <c r="S100" s="67">
        <v>1</v>
      </c>
      <c r="T100" s="67">
        <v>1</v>
      </c>
      <c r="U100" s="67">
        <v>1</v>
      </c>
    </row>
    <row r="101" spans="1:21" ht="14.4" x14ac:dyDescent="0.3">
      <c r="A101" t="str">
        <f t="shared" si="2"/>
        <v>IDMotorsCompressed Air</v>
      </c>
      <c r="B101" s="64" t="str">
        <f t="shared" si="3"/>
        <v>ID_Motors_Electric_Compressed Air</v>
      </c>
      <c r="C101" s="65" t="s">
        <v>30</v>
      </c>
      <c r="D101" s="65" t="s">
        <v>93</v>
      </c>
      <c r="E101" s="65" t="s">
        <v>118</v>
      </c>
      <c r="F101" s="65" t="s">
        <v>96</v>
      </c>
      <c r="G101" s="67">
        <v>1</v>
      </c>
      <c r="H101" s="67">
        <v>1</v>
      </c>
      <c r="I101" s="67">
        <v>1</v>
      </c>
      <c r="J101" s="67">
        <v>1</v>
      </c>
      <c r="K101" s="67">
        <v>1</v>
      </c>
      <c r="L101" s="67">
        <v>0</v>
      </c>
      <c r="M101" s="67">
        <v>1</v>
      </c>
      <c r="N101" s="67">
        <v>0</v>
      </c>
      <c r="O101" s="67">
        <v>1</v>
      </c>
      <c r="P101" s="67">
        <v>1</v>
      </c>
      <c r="Q101" s="67">
        <v>1</v>
      </c>
      <c r="R101" s="67">
        <v>1</v>
      </c>
      <c r="S101" s="67">
        <v>1</v>
      </c>
      <c r="T101" s="67">
        <v>1</v>
      </c>
      <c r="U101" s="67">
        <v>1</v>
      </c>
    </row>
    <row r="102" spans="1:21" ht="14.4" x14ac:dyDescent="0.3">
      <c r="A102" t="str">
        <f t="shared" si="2"/>
        <v>IDMotorsMaterial Handling</v>
      </c>
      <c r="B102" s="64" t="str">
        <f t="shared" si="3"/>
        <v>ID_Motors_Electric_Material Handling</v>
      </c>
      <c r="C102" s="65" t="s">
        <v>30</v>
      </c>
      <c r="D102" s="65" t="s">
        <v>93</v>
      </c>
      <c r="E102" s="65" t="s">
        <v>118</v>
      </c>
      <c r="F102" s="65" t="s">
        <v>97</v>
      </c>
      <c r="G102" s="67">
        <v>1</v>
      </c>
      <c r="H102" s="67">
        <v>1</v>
      </c>
      <c r="I102" s="67">
        <v>1</v>
      </c>
      <c r="J102" s="67">
        <v>1</v>
      </c>
      <c r="K102" s="67">
        <v>1</v>
      </c>
      <c r="L102" s="67">
        <v>1</v>
      </c>
      <c r="M102" s="67">
        <v>1</v>
      </c>
      <c r="N102" s="67">
        <v>0</v>
      </c>
      <c r="O102" s="67">
        <v>0</v>
      </c>
      <c r="P102" s="67">
        <v>1</v>
      </c>
      <c r="Q102" s="67">
        <v>1</v>
      </c>
      <c r="R102" s="67">
        <v>1</v>
      </c>
      <c r="S102" s="67">
        <v>1</v>
      </c>
      <c r="T102" s="67">
        <v>1</v>
      </c>
      <c r="U102" s="67">
        <v>1</v>
      </c>
    </row>
    <row r="103" spans="1:21" ht="14.4" x14ac:dyDescent="0.3">
      <c r="A103" t="str">
        <f t="shared" si="2"/>
        <v>IDMotorsOther Motors</v>
      </c>
      <c r="B103" s="64" t="str">
        <f t="shared" si="3"/>
        <v>ID_Motors_Electric_Other Motors</v>
      </c>
      <c r="C103" s="65" t="s">
        <v>30</v>
      </c>
      <c r="D103" s="65" t="s">
        <v>93</v>
      </c>
      <c r="E103" s="65" t="s">
        <v>118</v>
      </c>
      <c r="F103" s="65" t="s">
        <v>98</v>
      </c>
      <c r="G103" s="67">
        <v>0</v>
      </c>
      <c r="H103" s="67">
        <v>1</v>
      </c>
      <c r="I103" s="67">
        <v>1</v>
      </c>
      <c r="J103" s="67">
        <v>0</v>
      </c>
      <c r="K103" s="67">
        <v>1</v>
      </c>
      <c r="L103" s="67">
        <v>0</v>
      </c>
      <c r="M103" s="67">
        <v>1</v>
      </c>
      <c r="N103" s="67">
        <v>1</v>
      </c>
      <c r="O103" s="67">
        <v>0</v>
      </c>
      <c r="P103" s="67">
        <v>1</v>
      </c>
      <c r="Q103" s="67">
        <v>0</v>
      </c>
      <c r="R103" s="67">
        <v>1</v>
      </c>
      <c r="S103" s="67">
        <v>1</v>
      </c>
      <c r="T103" s="67">
        <v>1</v>
      </c>
      <c r="U103" s="67">
        <v>1</v>
      </c>
    </row>
    <row r="104" spans="1:21" ht="14.4" x14ac:dyDescent="0.3">
      <c r="A104" t="str">
        <f t="shared" si="2"/>
        <v>IDProcessProcess Heating</v>
      </c>
      <c r="B104" s="64" t="str">
        <f t="shared" si="3"/>
        <v>ID_Process_Electric_Process Heating</v>
      </c>
      <c r="C104" s="65" t="s">
        <v>30</v>
      </c>
      <c r="D104" s="65" t="s">
        <v>99</v>
      </c>
      <c r="E104" s="65" t="s">
        <v>118</v>
      </c>
      <c r="F104" s="65" t="s">
        <v>3</v>
      </c>
      <c r="G104" s="67">
        <v>1</v>
      </c>
      <c r="H104" s="67">
        <v>1</v>
      </c>
      <c r="I104" s="67">
        <v>1</v>
      </c>
      <c r="J104" s="67">
        <v>1</v>
      </c>
      <c r="K104" s="67">
        <v>1</v>
      </c>
      <c r="L104" s="67">
        <v>1</v>
      </c>
      <c r="M104" s="67">
        <v>1</v>
      </c>
      <c r="N104" s="67">
        <v>0</v>
      </c>
      <c r="O104" s="67">
        <v>0</v>
      </c>
      <c r="P104" s="67">
        <v>1</v>
      </c>
      <c r="Q104" s="67">
        <v>1</v>
      </c>
      <c r="R104" s="67">
        <v>1</v>
      </c>
      <c r="S104" s="67">
        <v>1</v>
      </c>
      <c r="T104" s="67">
        <v>1</v>
      </c>
      <c r="U104" s="67">
        <v>1</v>
      </c>
    </row>
    <row r="105" spans="1:21" ht="14.4" x14ac:dyDescent="0.3">
      <c r="A105" t="str">
        <f t="shared" si="2"/>
        <v>IDProcessProcess Cooling</v>
      </c>
      <c r="B105" s="64" t="str">
        <f t="shared" si="3"/>
        <v>ID_Process_Electric_Process Cooling</v>
      </c>
      <c r="C105" s="65" t="s">
        <v>30</v>
      </c>
      <c r="D105" s="65" t="s">
        <v>99</v>
      </c>
      <c r="E105" s="65" t="s">
        <v>118</v>
      </c>
      <c r="F105" s="65" t="s">
        <v>100</v>
      </c>
      <c r="G105" s="67">
        <v>0</v>
      </c>
      <c r="H105" s="67">
        <v>0</v>
      </c>
      <c r="I105" s="67">
        <v>1</v>
      </c>
      <c r="J105" s="67">
        <v>1</v>
      </c>
      <c r="K105" s="67">
        <v>1</v>
      </c>
      <c r="L105" s="67">
        <v>1</v>
      </c>
      <c r="M105" s="67">
        <v>1</v>
      </c>
      <c r="N105" s="67">
        <v>0</v>
      </c>
      <c r="O105" s="67">
        <v>0</v>
      </c>
      <c r="P105" s="67">
        <v>1</v>
      </c>
      <c r="Q105" s="67">
        <v>1</v>
      </c>
      <c r="R105" s="67">
        <v>1</v>
      </c>
      <c r="S105" s="67">
        <v>1</v>
      </c>
      <c r="T105" s="67">
        <v>1</v>
      </c>
      <c r="U105" s="67">
        <v>1</v>
      </c>
    </row>
    <row r="106" spans="1:21" ht="14.4" x14ac:dyDescent="0.3">
      <c r="A106" t="str">
        <f t="shared" si="2"/>
        <v>IDProcessProcess Refrigeration</v>
      </c>
      <c r="B106" s="64" t="str">
        <f t="shared" si="3"/>
        <v>ID_Process_Electric_Process Refrigeration</v>
      </c>
      <c r="C106" s="65" t="s">
        <v>30</v>
      </c>
      <c r="D106" s="65" t="s">
        <v>99</v>
      </c>
      <c r="E106" s="65" t="s">
        <v>118</v>
      </c>
      <c r="F106" s="65" t="s">
        <v>101</v>
      </c>
      <c r="G106" s="67">
        <v>1</v>
      </c>
      <c r="H106" s="67">
        <v>0</v>
      </c>
      <c r="I106" s="67">
        <v>1</v>
      </c>
      <c r="J106" s="67">
        <v>1</v>
      </c>
      <c r="K106" s="67">
        <v>1</v>
      </c>
      <c r="L106" s="67">
        <v>1</v>
      </c>
      <c r="M106" s="67">
        <v>1</v>
      </c>
      <c r="N106" s="67">
        <v>0</v>
      </c>
      <c r="O106" s="67">
        <v>0</v>
      </c>
      <c r="P106" s="67">
        <v>1</v>
      </c>
      <c r="Q106" s="67">
        <v>1</v>
      </c>
      <c r="R106" s="67">
        <v>1</v>
      </c>
      <c r="S106" s="67">
        <v>1</v>
      </c>
      <c r="T106" s="67">
        <v>1</v>
      </c>
      <c r="U106" s="67">
        <v>1</v>
      </c>
    </row>
    <row r="107" spans="1:21" ht="14.4" x14ac:dyDescent="0.3">
      <c r="A107" t="str">
        <f t="shared" si="2"/>
        <v>IDProcessProcess Electrochemical</v>
      </c>
      <c r="B107" s="64" t="str">
        <f t="shared" si="3"/>
        <v>ID_Process_Electric_Process Electrochemical</v>
      </c>
      <c r="C107" s="65" t="s">
        <v>30</v>
      </c>
      <c r="D107" s="65" t="s">
        <v>99</v>
      </c>
      <c r="E107" s="65" t="s">
        <v>118</v>
      </c>
      <c r="F107" s="65" t="s">
        <v>102</v>
      </c>
      <c r="G107" s="67">
        <v>1</v>
      </c>
      <c r="H107" s="67">
        <v>1</v>
      </c>
      <c r="I107" s="67">
        <v>1</v>
      </c>
      <c r="J107" s="67">
        <v>1</v>
      </c>
      <c r="K107" s="67">
        <v>1</v>
      </c>
      <c r="L107" s="67">
        <v>1</v>
      </c>
      <c r="M107" s="67">
        <v>1</v>
      </c>
      <c r="N107" s="67">
        <v>0</v>
      </c>
      <c r="O107" s="67">
        <v>0</v>
      </c>
      <c r="P107" s="67">
        <v>1</v>
      </c>
      <c r="Q107" s="67">
        <v>1</v>
      </c>
      <c r="R107" s="67">
        <v>1</v>
      </c>
      <c r="S107" s="67">
        <v>1</v>
      </c>
      <c r="T107" s="67">
        <v>1</v>
      </c>
      <c r="U107" s="67">
        <v>1</v>
      </c>
    </row>
    <row r="108" spans="1:21" ht="14.4" x14ac:dyDescent="0.3">
      <c r="A108" t="str">
        <f t="shared" si="2"/>
        <v>IDProcessProcess Other</v>
      </c>
      <c r="B108" s="64" t="str">
        <f t="shared" si="3"/>
        <v>ID_Process_Electric_Process Other</v>
      </c>
      <c r="C108" s="65" t="s">
        <v>30</v>
      </c>
      <c r="D108" s="65" t="s">
        <v>99</v>
      </c>
      <c r="E108" s="65" t="s">
        <v>118</v>
      </c>
      <c r="F108" s="65" t="s">
        <v>6</v>
      </c>
      <c r="G108" s="67">
        <v>1</v>
      </c>
      <c r="H108" s="67">
        <v>1</v>
      </c>
      <c r="I108" s="67">
        <v>1</v>
      </c>
      <c r="J108" s="67">
        <v>1</v>
      </c>
      <c r="K108" s="67">
        <v>1</v>
      </c>
      <c r="L108" s="67">
        <v>1</v>
      </c>
      <c r="M108" s="67">
        <v>1</v>
      </c>
      <c r="N108" s="67">
        <v>0</v>
      </c>
      <c r="O108" s="67">
        <v>0</v>
      </c>
      <c r="P108" s="67">
        <v>1</v>
      </c>
      <c r="Q108" s="67">
        <v>1</v>
      </c>
      <c r="R108" s="67">
        <v>1</v>
      </c>
      <c r="S108" s="67">
        <v>1</v>
      </c>
      <c r="T108" s="67">
        <v>1</v>
      </c>
      <c r="U108" s="67">
        <v>1</v>
      </c>
    </row>
    <row r="109" spans="1:21" ht="14.4" x14ac:dyDescent="0.3">
      <c r="A109" t="str">
        <f t="shared" si="2"/>
        <v>IDMiscellaneousMiscellaneous</v>
      </c>
      <c r="B109" s="64" t="str">
        <f t="shared" si="3"/>
        <v>ID_Miscellaneous_Electric_Miscellaneous</v>
      </c>
      <c r="C109" s="65" t="s">
        <v>30</v>
      </c>
      <c r="D109" s="65" t="s">
        <v>91</v>
      </c>
      <c r="E109" s="65" t="s">
        <v>118</v>
      </c>
      <c r="F109" s="65" t="s">
        <v>91</v>
      </c>
      <c r="G109" s="67">
        <v>1</v>
      </c>
      <c r="H109" s="67">
        <v>1</v>
      </c>
      <c r="I109" s="67">
        <v>1</v>
      </c>
      <c r="J109" s="67">
        <v>1</v>
      </c>
      <c r="K109" s="67">
        <v>1</v>
      </c>
      <c r="L109" s="67">
        <v>1</v>
      </c>
      <c r="M109" s="67">
        <v>1</v>
      </c>
      <c r="N109" s="67">
        <v>1</v>
      </c>
      <c r="O109" s="67">
        <v>1</v>
      </c>
      <c r="P109" s="67">
        <v>1</v>
      </c>
      <c r="Q109" s="67">
        <v>1</v>
      </c>
      <c r="R109" s="67">
        <v>1</v>
      </c>
      <c r="S109" s="67">
        <v>1</v>
      </c>
      <c r="T109" s="67">
        <v>1</v>
      </c>
      <c r="U109" s="67">
        <v>1</v>
      </c>
    </row>
    <row r="110" spans="1:21" ht="14.4" x14ac:dyDescent="0.3">
      <c r="A110" t="str">
        <f t="shared" si="2"/>
        <v>WYCoolingAir-Cooled Chiller</v>
      </c>
      <c r="B110" s="64" t="str">
        <f t="shared" si="3"/>
        <v>WY_Cooling_Electric_Air-Cooled Chiller</v>
      </c>
      <c r="C110" s="65" t="s">
        <v>28</v>
      </c>
      <c r="D110" s="65" t="s">
        <v>76</v>
      </c>
      <c r="E110" s="65" t="s">
        <v>118</v>
      </c>
      <c r="F110" s="65" t="s">
        <v>77</v>
      </c>
      <c r="G110" s="67">
        <v>1.4759152205478198E-4</v>
      </c>
      <c r="H110" s="67">
        <v>1.4759152205478198E-4</v>
      </c>
      <c r="I110" s="67">
        <v>2.5000000000000001E-2</v>
      </c>
      <c r="J110" s="67">
        <v>2.5000000000000001E-2</v>
      </c>
      <c r="K110" s="67">
        <v>1.4759152205478198E-4</v>
      </c>
      <c r="L110" s="67">
        <v>1.4759152205478198E-4</v>
      </c>
      <c r="M110" s="67">
        <v>2.5000000000000001E-2</v>
      </c>
      <c r="N110" s="67">
        <v>0</v>
      </c>
      <c r="O110" s="67">
        <v>1.4759152205478198E-4</v>
      </c>
      <c r="P110" s="67">
        <v>2.5000000000000001E-2</v>
      </c>
      <c r="Q110" s="67">
        <v>2.5000000000000001E-2</v>
      </c>
      <c r="R110" s="67">
        <v>2.5000000000000001E-2</v>
      </c>
      <c r="S110" s="67">
        <v>1.4759152205478198E-4</v>
      </c>
      <c r="T110" s="67">
        <v>2.5000000000000001E-2</v>
      </c>
      <c r="U110" s="67">
        <v>2.5000000000000001E-2</v>
      </c>
    </row>
    <row r="111" spans="1:21" ht="14.4" x14ac:dyDescent="0.3">
      <c r="A111" t="str">
        <f t="shared" si="2"/>
        <v>WYCoolingWater-Cooled Chiller</v>
      </c>
      <c r="B111" s="64" t="str">
        <f t="shared" si="3"/>
        <v>WY_Cooling_Electric_Water-Cooled Chiller</v>
      </c>
      <c r="C111" s="65" t="s">
        <v>28</v>
      </c>
      <c r="D111" s="65" t="s">
        <v>76</v>
      </c>
      <c r="E111" s="65" t="s">
        <v>118</v>
      </c>
      <c r="F111" s="65" t="s">
        <v>78</v>
      </c>
      <c r="G111" s="67">
        <v>0</v>
      </c>
      <c r="H111" s="67">
        <v>0</v>
      </c>
      <c r="I111" s="67">
        <v>2.5000000000000001E-2</v>
      </c>
      <c r="J111" s="67">
        <v>2.5000000000000001E-2</v>
      </c>
      <c r="K111" s="67">
        <v>0</v>
      </c>
      <c r="L111" s="67">
        <v>0</v>
      </c>
      <c r="M111" s="67">
        <v>2.5000000000000001E-2</v>
      </c>
      <c r="N111" s="67">
        <v>0</v>
      </c>
      <c r="O111" s="67">
        <v>0</v>
      </c>
      <c r="P111" s="67">
        <v>2.5000000000000001E-2</v>
      </c>
      <c r="Q111" s="67">
        <v>2.5000000000000001E-2</v>
      </c>
      <c r="R111" s="67">
        <v>2.5000000000000001E-2</v>
      </c>
      <c r="S111" s="67">
        <v>0</v>
      </c>
      <c r="T111" s="67">
        <v>2.5000000000000001E-2</v>
      </c>
      <c r="U111" s="67">
        <v>2.5000000000000001E-2</v>
      </c>
    </row>
    <row r="112" spans="1:21" ht="14.4" x14ac:dyDescent="0.3">
      <c r="A112" t="str">
        <f t="shared" si="2"/>
        <v>WYCoolingRTU</v>
      </c>
      <c r="B112" s="64" t="str">
        <f t="shared" si="3"/>
        <v>WY_Cooling_Electric_RTU</v>
      </c>
      <c r="C112" s="65" t="s">
        <v>28</v>
      </c>
      <c r="D112" s="65" t="s">
        <v>76</v>
      </c>
      <c r="E112" s="65" t="s">
        <v>118</v>
      </c>
      <c r="F112" s="65" t="s">
        <v>79</v>
      </c>
      <c r="G112" s="67">
        <v>0.16480525362860432</v>
      </c>
      <c r="H112" s="67">
        <v>0.16480525362860432</v>
      </c>
      <c r="I112" s="67">
        <v>5.8239276119433983E-2</v>
      </c>
      <c r="J112" s="67">
        <v>5.8239276119433983E-2</v>
      </c>
      <c r="K112" s="67">
        <v>0.16480525362860432</v>
      </c>
      <c r="L112" s="67">
        <v>0.16480525362860432</v>
      </c>
      <c r="M112" s="67">
        <v>5.8239276119433983E-2</v>
      </c>
      <c r="N112" s="67">
        <v>0</v>
      </c>
      <c r="O112" s="67">
        <v>0.16480525362860432</v>
      </c>
      <c r="P112" s="67">
        <v>5.8239276119433983E-2</v>
      </c>
      <c r="Q112" s="67">
        <v>5.8239276119433983E-2</v>
      </c>
      <c r="R112" s="67">
        <v>5.8239276119433983E-2</v>
      </c>
      <c r="S112" s="67">
        <v>0.16480525362860432</v>
      </c>
      <c r="T112" s="67">
        <v>5.8239276119433983E-2</v>
      </c>
      <c r="U112" s="67">
        <v>5.8239276119433983E-2</v>
      </c>
    </row>
    <row r="113" spans="1:21" ht="14.4" x14ac:dyDescent="0.3">
      <c r="A113" t="str">
        <f t="shared" si="2"/>
        <v>WYCoolingAir-Source Heat Pump</v>
      </c>
      <c r="B113" s="64" t="str">
        <f t="shared" si="3"/>
        <v>WY_Cooling_Electric_Air-Source Heat Pump</v>
      </c>
      <c r="C113" s="65" t="s">
        <v>28</v>
      </c>
      <c r="D113" s="65" t="s">
        <v>76</v>
      </c>
      <c r="E113" s="65" t="s">
        <v>118</v>
      </c>
      <c r="F113" s="65" t="s">
        <v>80</v>
      </c>
      <c r="G113" s="67">
        <v>1.9135809362286798E-2</v>
      </c>
      <c r="H113" s="67">
        <v>1.9135809362286798E-2</v>
      </c>
      <c r="I113" s="67">
        <v>1.9135809362286798E-2</v>
      </c>
      <c r="J113" s="67">
        <v>1.9135809362286798E-2</v>
      </c>
      <c r="K113" s="67">
        <v>1.9135809362286798E-2</v>
      </c>
      <c r="L113" s="67">
        <v>1.9135809362286798E-2</v>
      </c>
      <c r="M113" s="67">
        <v>1.9135809362286798E-2</v>
      </c>
      <c r="N113" s="67">
        <v>0</v>
      </c>
      <c r="O113" s="67">
        <v>1.9135809362286798E-2</v>
      </c>
      <c r="P113" s="67">
        <v>1.9135809362286798E-2</v>
      </c>
      <c r="Q113" s="67">
        <v>1.9135809362286798E-2</v>
      </c>
      <c r="R113" s="67">
        <v>1.9135809362286798E-2</v>
      </c>
      <c r="S113" s="67">
        <v>1.9135809362286798E-2</v>
      </c>
      <c r="T113" s="67">
        <v>1.9135809362286798E-2</v>
      </c>
      <c r="U113" s="67">
        <v>1.9135809362286798E-2</v>
      </c>
    </row>
    <row r="114" spans="1:21" ht="14.4" x14ac:dyDescent="0.3">
      <c r="A114" t="str">
        <f t="shared" si="2"/>
        <v>WYCoolingGeothermal Heat Pump</v>
      </c>
      <c r="B114" s="64" t="str">
        <f t="shared" si="3"/>
        <v>WY_Cooling_Electric_Geothermal Heat Pump</v>
      </c>
      <c r="C114" s="65" t="s">
        <v>28</v>
      </c>
      <c r="D114" s="65" t="s">
        <v>76</v>
      </c>
      <c r="E114" s="65" t="s">
        <v>118</v>
      </c>
      <c r="F114" s="65" t="s">
        <v>81</v>
      </c>
      <c r="G114" s="67">
        <v>0</v>
      </c>
      <c r="H114" s="67">
        <v>0</v>
      </c>
      <c r="I114" s="67">
        <v>0</v>
      </c>
      <c r="J114" s="67">
        <v>0</v>
      </c>
      <c r="K114" s="67">
        <v>0</v>
      </c>
      <c r="L114" s="67">
        <v>0</v>
      </c>
      <c r="M114" s="67">
        <v>0</v>
      </c>
      <c r="N114" s="67">
        <v>0</v>
      </c>
      <c r="O114" s="67">
        <v>0</v>
      </c>
      <c r="P114" s="67">
        <v>0</v>
      </c>
      <c r="Q114" s="67">
        <v>0</v>
      </c>
      <c r="R114" s="67">
        <v>0</v>
      </c>
      <c r="S114" s="67">
        <v>0</v>
      </c>
      <c r="T114" s="67">
        <v>0</v>
      </c>
      <c r="U114" s="67">
        <v>0</v>
      </c>
    </row>
    <row r="115" spans="1:21" ht="14.4" x14ac:dyDescent="0.3">
      <c r="A115" t="str">
        <f t="shared" si="2"/>
        <v>WYSpace HeatingElectric Furnace</v>
      </c>
      <c r="B115" s="64" t="str">
        <f t="shared" si="3"/>
        <v>WY_Space Heating_Electric_Electric Furnace</v>
      </c>
      <c r="C115" s="65" t="s">
        <v>28</v>
      </c>
      <c r="D115" s="65" t="s">
        <v>119</v>
      </c>
      <c r="E115" s="65" t="s">
        <v>118</v>
      </c>
      <c r="F115" s="65" t="s">
        <v>82</v>
      </c>
      <c r="G115" s="67">
        <v>6.2159637458538225E-2</v>
      </c>
      <c r="H115" s="67">
        <v>6.2159637458538225E-2</v>
      </c>
      <c r="I115" s="67">
        <v>6.2159637458538225E-2</v>
      </c>
      <c r="J115" s="67">
        <v>6.2159637458538225E-2</v>
      </c>
      <c r="K115" s="67">
        <v>6.2159637458538225E-2</v>
      </c>
      <c r="L115" s="67">
        <v>6.2159637458538225E-2</v>
      </c>
      <c r="M115" s="67">
        <v>6.2159637458538225E-2</v>
      </c>
      <c r="N115" s="67">
        <v>0</v>
      </c>
      <c r="O115" s="67">
        <v>6.2159637458538225E-2</v>
      </c>
      <c r="P115" s="67">
        <v>6.2159637458538225E-2</v>
      </c>
      <c r="Q115" s="67">
        <v>6.2159637458538225E-2</v>
      </c>
      <c r="R115" s="67">
        <v>6.2159637458538225E-2</v>
      </c>
      <c r="S115" s="67">
        <v>6.2159637458538225E-2</v>
      </c>
      <c r="T115" s="67">
        <v>6.2159637458538225E-2</v>
      </c>
      <c r="U115" s="67">
        <v>6.2159637458538225E-2</v>
      </c>
    </row>
    <row r="116" spans="1:21" ht="14.4" x14ac:dyDescent="0.3">
      <c r="A116" t="str">
        <f t="shared" si="2"/>
        <v>WYSpace HeatingElectric Room Heat</v>
      </c>
      <c r="B116" s="64" t="str">
        <f t="shared" si="3"/>
        <v>WY_Space Heating_Electric_Electric Room Heat</v>
      </c>
      <c r="C116" s="65" t="s">
        <v>28</v>
      </c>
      <c r="D116" s="65" t="s">
        <v>119</v>
      </c>
      <c r="E116" s="65" t="s">
        <v>118</v>
      </c>
      <c r="F116" s="65" t="s">
        <v>83</v>
      </c>
      <c r="G116" s="67">
        <v>9.6886191762878375E-3</v>
      </c>
      <c r="H116" s="67">
        <v>9.6886191762878375E-3</v>
      </c>
      <c r="I116" s="67">
        <v>9.6886191762878375E-3</v>
      </c>
      <c r="J116" s="67">
        <v>9.6886191762878375E-3</v>
      </c>
      <c r="K116" s="67">
        <v>9.6886191762878375E-3</v>
      </c>
      <c r="L116" s="67">
        <v>9.6886191762878375E-3</v>
      </c>
      <c r="M116" s="67">
        <v>9.6886191762878375E-3</v>
      </c>
      <c r="N116" s="67">
        <v>0</v>
      </c>
      <c r="O116" s="67">
        <v>9.6886191762878375E-3</v>
      </c>
      <c r="P116" s="67">
        <v>9.6886191762878375E-3</v>
      </c>
      <c r="Q116" s="67">
        <v>9.6886191762878375E-3</v>
      </c>
      <c r="R116" s="67">
        <v>9.6886191762878375E-3</v>
      </c>
      <c r="S116" s="67">
        <v>9.6886191762878375E-3</v>
      </c>
      <c r="T116" s="67">
        <v>9.6886191762878375E-3</v>
      </c>
      <c r="U116" s="67">
        <v>9.6886191762878375E-3</v>
      </c>
    </row>
    <row r="117" spans="1:21" ht="14.4" x14ac:dyDescent="0.3">
      <c r="A117" t="str">
        <f t="shared" si="2"/>
        <v>WYSpace HeatingAir-Source Heat Pump</v>
      </c>
      <c r="B117" s="64" t="str">
        <f t="shared" si="3"/>
        <v>WY_Space Heating_Electric_Air-Source Heat Pump</v>
      </c>
      <c r="C117" s="65" t="s">
        <v>28</v>
      </c>
      <c r="D117" s="65" t="s">
        <v>119</v>
      </c>
      <c r="E117" s="65" t="s">
        <v>118</v>
      </c>
      <c r="F117" s="65" t="s">
        <v>80</v>
      </c>
      <c r="G117" s="67">
        <v>1.9135809362286798E-2</v>
      </c>
      <c r="H117" s="67">
        <v>1.9135809362286798E-2</v>
      </c>
      <c r="I117" s="67">
        <v>1.9135809362286798E-2</v>
      </c>
      <c r="J117" s="67">
        <v>1.9135809362286798E-2</v>
      </c>
      <c r="K117" s="67">
        <v>1.9135809362286798E-2</v>
      </c>
      <c r="L117" s="67">
        <v>1.9135809362286798E-2</v>
      </c>
      <c r="M117" s="67">
        <v>1.9135809362286798E-2</v>
      </c>
      <c r="N117" s="67">
        <v>0</v>
      </c>
      <c r="O117" s="67">
        <v>1.9135809362286798E-2</v>
      </c>
      <c r="P117" s="67">
        <v>1.9135809362286798E-2</v>
      </c>
      <c r="Q117" s="67">
        <v>1.9135809362286798E-2</v>
      </c>
      <c r="R117" s="67">
        <v>1.9135809362286798E-2</v>
      </c>
      <c r="S117" s="67">
        <v>1.9135809362286798E-2</v>
      </c>
      <c r="T117" s="67">
        <v>1.9135809362286798E-2</v>
      </c>
      <c r="U117" s="67">
        <v>1.9135809362286798E-2</v>
      </c>
    </row>
    <row r="118" spans="1:21" ht="14.4" x14ac:dyDescent="0.3">
      <c r="A118" t="str">
        <f t="shared" si="2"/>
        <v>WYSpace HeatingGeothermal Heat Pump</v>
      </c>
      <c r="B118" s="64" t="str">
        <f t="shared" si="3"/>
        <v>WY_Space Heating_Electric_Geothermal Heat Pump</v>
      </c>
      <c r="C118" s="65" t="s">
        <v>28</v>
      </c>
      <c r="D118" s="65" t="s">
        <v>119</v>
      </c>
      <c r="E118" s="65" t="s">
        <v>118</v>
      </c>
      <c r="F118" s="65" t="s">
        <v>81</v>
      </c>
      <c r="G118" s="67">
        <v>0</v>
      </c>
      <c r="H118" s="67">
        <v>0</v>
      </c>
      <c r="I118" s="67">
        <v>0</v>
      </c>
      <c r="J118" s="67">
        <v>0</v>
      </c>
      <c r="K118" s="67">
        <v>0</v>
      </c>
      <c r="L118" s="67">
        <v>0</v>
      </c>
      <c r="M118" s="67">
        <v>0</v>
      </c>
      <c r="N118" s="67">
        <v>0</v>
      </c>
      <c r="O118" s="67">
        <v>0</v>
      </c>
      <c r="P118" s="67">
        <v>0</v>
      </c>
      <c r="Q118" s="67">
        <v>0</v>
      </c>
      <c r="R118" s="67">
        <v>0</v>
      </c>
      <c r="S118" s="67">
        <v>0</v>
      </c>
      <c r="T118" s="67">
        <v>0</v>
      </c>
      <c r="U118" s="67">
        <v>0</v>
      </c>
    </row>
    <row r="119" spans="1:21" ht="14.4" x14ac:dyDescent="0.3">
      <c r="A119" t="str">
        <f t="shared" si="2"/>
        <v>WYVentilationVentilation</v>
      </c>
      <c r="B119" s="64" t="str">
        <f t="shared" si="3"/>
        <v>WY_Ventilation_Electric_Ventilation</v>
      </c>
      <c r="C119" s="65" t="s">
        <v>28</v>
      </c>
      <c r="D119" s="65" t="s">
        <v>84</v>
      </c>
      <c r="E119" s="65" t="s">
        <v>118</v>
      </c>
      <c r="F119" s="65" t="s">
        <v>84</v>
      </c>
      <c r="G119" s="67">
        <v>1</v>
      </c>
      <c r="H119" s="67">
        <v>1</v>
      </c>
      <c r="I119" s="67">
        <v>1</v>
      </c>
      <c r="J119" s="67">
        <v>1</v>
      </c>
      <c r="K119" s="67">
        <v>1</v>
      </c>
      <c r="L119" s="67">
        <v>1</v>
      </c>
      <c r="M119" s="67">
        <v>1</v>
      </c>
      <c r="N119" s="67">
        <v>0</v>
      </c>
      <c r="O119" s="67">
        <v>1</v>
      </c>
      <c r="P119" s="67">
        <v>1</v>
      </c>
      <c r="Q119" s="67">
        <v>1</v>
      </c>
      <c r="R119" s="67">
        <v>1</v>
      </c>
      <c r="S119" s="67">
        <v>1</v>
      </c>
      <c r="T119" s="67">
        <v>1</v>
      </c>
      <c r="U119" s="67">
        <v>1</v>
      </c>
    </row>
    <row r="120" spans="1:21" ht="14.4" x14ac:dyDescent="0.3">
      <c r="A120" t="str">
        <f t="shared" si="2"/>
        <v>WYInterior LightingGeneral Service Lighting</v>
      </c>
      <c r="B120" s="64" t="str">
        <f t="shared" si="3"/>
        <v>WY_Interior Lighting_Electric_General Service Lighting</v>
      </c>
      <c r="C120" s="65" t="s">
        <v>28</v>
      </c>
      <c r="D120" s="65" t="s">
        <v>85</v>
      </c>
      <c r="E120" s="65" t="s">
        <v>118</v>
      </c>
      <c r="F120" s="65" t="s">
        <v>86</v>
      </c>
      <c r="G120" s="67">
        <v>1</v>
      </c>
      <c r="H120" s="67">
        <v>1</v>
      </c>
      <c r="I120" s="67">
        <v>1</v>
      </c>
      <c r="J120" s="67">
        <v>1</v>
      </c>
      <c r="K120" s="67">
        <v>1</v>
      </c>
      <c r="L120" s="67">
        <v>1</v>
      </c>
      <c r="M120" s="67">
        <v>1</v>
      </c>
      <c r="N120" s="67">
        <v>1</v>
      </c>
      <c r="O120" s="67">
        <v>1</v>
      </c>
      <c r="P120" s="67">
        <v>1</v>
      </c>
      <c r="Q120" s="67">
        <v>1</v>
      </c>
      <c r="R120" s="67">
        <v>1</v>
      </c>
      <c r="S120" s="67">
        <v>1</v>
      </c>
      <c r="T120" s="67">
        <v>1</v>
      </c>
      <c r="U120" s="67">
        <v>1</v>
      </c>
    </row>
    <row r="121" spans="1:21" ht="14.4" x14ac:dyDescent="0.3">
      <c r="A121" t="str">
        <f t="shared" si="2"/>
        <v>WYInterior LightingHigh-Bay Lighting</v>
      </c>
      <c r="B121" s="64" t="str">
        <f t="shared" si="3"/>
        <v>WY_Interior Lighting_Electric_High-Bay Lighting</v>
      </c>
      <c r="C121" s="65" t="s">
        <v>28</v>
      </c>
      <c r="D121" s="65" t="s">
        <v>85</v>
      </c>
      <c r="E121" s="65" t="s">
        <v>118</v>
      </c>
      <c r="F121" s="65" t="s">
        <v>87</v>
      </c>
      <c r="G121" s="67">
        <v>1</v>
      </c>
      <c r="H121" s="67">
        <v>1</v>
      </c>
      <c r="I121" s="67">
        <v>1</v>
      </c>
      <c r="J121" s="67">
        <v>1</v>
      </c>
      <c r="K121" s="67">
        <v>1</v>
      </c>
      <c r="L121" s="67">
        <v>1</v>
      </c>
      <c r="M121" s="67">
        <v>1</v>
      </c>
      <c r="N121" s="67">
        <v>1</v>
      </c>
      <c r="O121" s="67">
        <v>1</v>
      </c>
      <c r="P121" s="67">
        <v>1</v>
      </c>
      <c r="Q121" s="67">
        <v>1</v>
      </c>
      <c r="R121" s="67">
        <v>1</v>
      </c>
      <c r="S121" s="67">
        <v>1</v>
      </c>
      <c r="T121" s="67">
        <v>1</v>
      </c>
      <c r="U121" s="67">
        <v>1</v>
      </c>
    </row>
    <row r="122" spans="1:21" ht="14.4" x14ac:dyDescent="0.3">
      <c r="A122" t="str">
        <f t="shared" si="2"/>
        <v>WYInterior LightingLinear Lighting</v>
      </c>
      <c r="B122" s="64" t="str">
        <f t="shared" si="3"/>
        <v>WY_Interior Lighting_Electric_Linear Lighting</v>
      </c>
      <c r="C122" s="65" t="s">
        <v>28</v>
      </c>
      <c r="D122" s="65" t="s">
        <v>85</v>
      </c>
      <c r="E122" s="65" t="s">
        <v>118</v>
      </c>
      <c r="F122" s="65" t="s">
        <v>88</v>
      </c>
      <c r="G122" s="67">
        <v>1</v>
      </c>
      <c r="H122" s="67">
        <v>1</v>
      </c>
      <c r="I122" s="67">
        <v>1</v>
      </c>
      <c r="J122" s="67">
        <v>1</v>
      </c>
      <c r="K122" s="67">
        <v>1</v>
      </c>
      <c r="L122" s="67">
        <v>1</v>
      </c>
      <c r="M122" s="67">
        <v>1</v>
      </c>
      <c r="N122" s="67">
        <v>1</v>
      </c>
      <c r="O122" s="67">
        <v>1</v>
      </c>
      <c r="P122" s="67">
        <v>1</v>
      </c>
      <c r="Q122" s="67">
        <v>1</v>
      </c>
      <c r="R122" s="67">
        <v>1</v>
      </c>
      <c r="S122" s="67">
        <v>1</v>
      </c>
      <c r="T122" s="67">
        <v>1</v>
      </c>
      <c r="U122" s="67">
        <v>1</v>
      </c>
    </row>
    <row r="123" spans="1:21" ht="14.4" x14ac:dyDescent="0.3">
      <c r="A123" t="str">
        <f t="shared" si="2"/>
        <v>WYExterior LightingGeneral Service Lighting</v>
      </c>
      <c r="B123" s="64" t="str">
        <f t="shared" si="3"/>
        <v>WY_Exterior Lighting_Electric_General Service Lighting</v>
      </c>
      <c r="C123" s="65" t="s">
        <v>28</v>
      </c>
      <c r="D123" s="65" t="s">
        <v>89</v>
      </c>
      <c r="E123" s="65" t="s">
        <v>118</v>
      </c>
      <c r="F123" s="65" t="s">
        <v>86</v>
      </c>
      <c r="G123" s="67">
        <v>1</v>
      </c>
      <c r="H123" s="67">
        <v>1</v>
      </c>
      <c r="I123" s="67">
        <v>1</v>
      </c>
      <c r="J123" s="67">
        <v>1</v>
      </c>
      <c r="K123" s="67">
        <v>1</v>
      </c>
      <c r="L123" s="67">
        <v>1</v>
      </c>
      <c r="M123" s="67">
        <v>1</v>
      </c>
      <c r="N123" s="67">
        <v>1</v>
      </c>
      <c r="O123" s="67">
        <v>1</v>
      </c>
      <c r="P123" s="67">
        <v>1</v>
      </c>
      <c r="Q123" s="67">
        <v>1</v>
      </c>
      <c r="R123" s="67">
        <v>1</v>
      </c>
      <c r="S123" s="67">
        <v>1</v>
      </c>
      <c r="T123" s="67">
        <v>1</v>
      </c>
      <c r="U123" s="67">
        <v>1</v>
      </c>
    </row>
    <row r="124" spans="1:21" ht="14.4" x14ac:dyDescent="0.3">
      <c r="A124" t="str">
        <f t="shared" si="2"/>
        <v>WYExterior LightingArea Lighting</v>
      </c>
      <c r="B124" s="64" t="str">
        <f t="shared" si="3"/>
        <v>WY_Exterior Lighting_Electric_Area Lighting</v>
      </c>
      <c r="C124" s="65" t="s">
        <v>28</v>
      </c>
      <c r="D124" s="65" t="s">
        <v>89</v>
      </c>
      <c r="E124" s="65" t="s">
        <v>118</v>
      </c>
      <c r="F124" s="65" t="s">
        <v>90</v>
      </c>
      <c r="G124" s="67">
        <v>1</v>
      </c>
      <c r="H124" s="67">
        <v>1</v>
      </c>
      <c r="I124" s="67">
        <v>1</v>
      </c>
      <c r="J124" s="67">
        <v>1</v>
      </c>
      <c r="K124" s="67">
        <v>1</v>
      </c>
      <c r="L124" s="67">
        <v>1</v>
      </c>
      <c r="M124" s="67">
        <v>1</v>
      </c>
      <c r="N124" s="67">
        <v>1</v>
      </c>
      <c r="O124" s="67">
        <v>1</v>
      </c>
      <c r="P124" s="67">
        <v>1</v>
      </c>
      <c r="Q124" s="67">
        <v>1</v>
      </c>
      <c r="R124" s="67">
        <v>1</v>
      </c>
      <c r="S124" s="67">
        <v>1</v>
      </c>
      <c r="T124" s="67">
        <v>1</v>
      </c>
      <c r="U124" s="67">
        <v>1</v>
      </c>
    </row>
    <row r="125" spans="1:21" ht="14.4" x14ac:dyDescent="0.3">
      <c r="A125" t="str">
        <f t="shared" si="2"/>
        <v>WYExterior LightingLinear Lighting</v>
      </c>
      <c r="B125" s="64" t="str">
        <f t="shared" si="3"/>
        <v>WY_Exterior Lighting_Electric_Linear Lighting</v>
      </c>
      <c r="C125" s="65" t="s">
        <v>28</v>
      </c>
      <c r="D125" s="65" t="s">
        <v>89</v>
      </c>
      <c r="E125" s="65" t="s">
        <v>118</v>
      </c>
      <c r="F125" s="65" t="s">
        <v>88</v>
      </c>
      <c r="G125" s="67">
        <v>1</v>
      </c>
      <c r="H125" s="67">
        <v>1</v>
      </c>
      <c r="I125" s="67">
        <v>1</v>
      </c>
      <c r="J125" s="67">
        <v>1</v>
      </c>
      <c r="K125" s="67">
        <v>1</v>
      </c>
      <c r="L125" s="67">
        <v>1</v>
      </c>
      <c r="M125" s="67">
        <v>1</v>
      </c>
      <c r="N125" s="67">
        <v>1</v>
      </c>
      <c r="O125" s="67">
        <v>1</v>
      </c>
      <c r="P125" s="67">
        <v>1</v>
      </c>
      <c r="Q125" s="67">
        <v>1</v>
      </c>
      <c r="R125" s="67">
        <v>1</v>
      </c>
      <c r="S125" s="67">
        <v>1</v>
      </c>
      <c r="T125" s="67">
        <v>1</v>
      </c>
      <c r="U125" s="67">
        <v>1</v>
      </c>
    </row>
    <row r="126" spans="1:21" ht="14.4" x14ac:dyDescent="0.3">
      <c r="A126" t="str">
        <f t="shared" si="2"/>
        <v>WYMotorsPumps</v>
      </c>
      <c r="B126" s="64" t="str">
        <f t="shared" si="3"/>
        <v>WY_Motors_Electric_Pumps</v>
      </c>
      <c r="C126" s="65" t="s">
        <v>28</v>
      </c>
      <c r="D126" s="65" t="s">
        <v>93</v>
      </c>
      <c r="E126" s="65" t="s">
        <v>118</v>
      </c>
      <c r="F126" s="65" t="s">
        <v>94</v>
      </c>
      <c r="G126" s="67">
        <v>1</v>
      </c>
      <c r="H126" s="67">
        <v>1</v>
      </c>
      <c r="I126" s="67">
        <v>1</v>
      </c>
      <c r="J126" s="67">
        <v>1</v>
      </c>
      <c r="K126" s="67">
        <v>1</v>
      </c>
      <c r="L126" s="67">
        <v>0</v>
      </c>
      <c r="M126" s="67">
        <v>1</v>
      </c>
      <c r="N126" s="67">
        <v>1</v>
      </c>
      <c r="O126" s="67">
        <v>1</v>
      </c>
      <c r="P126" s="67">
        <v>1</v>
      </c>
      <c r="Q126" s="67">
        <v>1</v>
      </c>
      <c r="R126" s="67">
        <v>1</v>
      </c>
      <c r="S126" s="67">
        <v>1</v>
      </c>
      <c r="T126" s="67">
        <v>1</v>
      </c>
      <c r="U126" s="67">
        <v>1</v>
      </c>
    </row>
    <row r="127" spans="1:21" ht="14.4" x14ac:dyDescent="0.3">
      <c r="A127" t="str">
        <f t="shared" si="2"/>
        <v>WYMotorsFans &amp; Blowers</v>
      </c>
      <c r="B127" s="64" t="str">
        <f t="shared" si="3"/>
        <v>WY_Motors_Electric_Fans &amp; Blowers</v>
      </c>
      <c r="C127" s="65" t="s">
        <v>28</v>
      </c>
      <c r="D127" s="65" t="s">
        <v>93</v>
      </c>
      <c r="E127" s="65" t="s">
        <v>118</v>
      </c>
      <c r="F127" s="65" t="s">
        <v>95</v>
      </c>
      <c r="G127" s="67">
        <v>1</v>
      </c>
      <c r="H127" s="67">
        <v>1</v>
      </c>
      <c r="I127" s="67">
        <v>1</v>
      </c>
      <c r="J127" s="67">
        <v>1</v>
      </c>
      <c r="K127" s="67">
        <v>1</v>
      </c>
      <c r="L127" s="67">
        <v>0</v>
      </c>
      <c r="M127" s="67">
        <v>1</v>
      </c>
      <c r="N127" s="67">
        <v>1</v>
      </c>
      <c r="O127" s="67">
        <v>0</v>
      </c>
      <c r="P127" s="67">
        <v>1</v>
      </c>
      <c r="Q127" s="67">
        <v>1</v>
      </c>
      <c r="R127" s="67">
        <v>1</v>
      </c>
      <c r="S127" s="67">
        <v>1</v>
      </c>
      <c r="T127" s="67">
        <v>1</v>
      </c>
      <c r="U127" s="67">
        <v>1</v>
      </c>
    </row>
    <row r="128" spans="1:21" ht="14.4" x14ac:dyDescent="0.3">
      <c r="A128" t="str">
        <f t="shared" si="2"/>
        <v>WYMotorsCompressed Air</v>
      </c>
      <c r="B128" s="64" t="str">
        <f t="shared" si="3"/>
        <v>WY_Motors_Electric_Compressed Air</v>
      </c>
      <c r="C128" s="65" t="s">
        <v>28</v>
      </c>
      <c r="D128" s="65" t="s">
        <v>93</v>
      </c>
      <c r="E128" s="65" t="s">
        <v>118</v>
      </c>
      <c r="F128" s="65" t="s">
        <v>96</v>
      </c>
      <c r="G128" s="67">
        <v>1</v>
      </c>
      <c r="H128" s="67">
        <v>1</v>
      </c>
      <c r="I128" s="67">
        <v>1</v>
      </c>
      <c r="J128" s="67">
        <v>1</v>
      </c>
      <c r="K128" s="67">
        <v>1</v>
      </c>
      <c r="L128" s="67">
        <v>0</v>
      </c>
      <c r="M128" s="67">
        <v>1</v>
      </c>
      <c r="N128" s="67">
        <v>0</v>
      </c>
      <c r="O128" s="67">
        <v>1</v>
      </c>
      <c r="P128" s="67">
        <v>1</v>
      </c>
      <c r="Q128" s="67">
        <v>1</v>
      </c>
      <c r="R128" s="67">
        <v>1</v>
      </c>
      <c r="S128" s="67">
        <v>1</v>
      </c>
      <c r="T128" s="67">
        <v>1</v>
      </c>
      <c r="U128" s="67">
        <v>1</v>
      </c>
    </row>
    <row r="129" spans="1:21" ht="14.4" x14ac:dyDescent="0.3">
      <c r="A129" t="str">
        <f t="shared" si="2"/>
        <v>WYMotorsMaterial Handling</v>
      </c>
      <c r="B129" s="64" t="str">
        <f t="shared" si="3"/>
        <v>WY_Motors_Electric_Material Handling</v>
      </c>
      <c r="C129" s="65" t="s">
        <v>28</v>
      </c>
      <c r="D129" s="65" t="s">
        <v>93</v>
      </c>
      <c r="E129" s="65" t="s">
        <v>118</v>
      </c>
      <c r="F129" s="65" t="s">
        <v>97</v>
      </c>
      <c r="G129" s="67">
        <v>1</v>
      </c>
      <c r="H129" s="67">
        <v>1</v>
      </c>
      <c r="I129" s="67">
        <v>1</v>
      </c>
      <c r="J129" s="67">
        <v>1</v>
      </c>
      <c r="K129" s="67">
        <v>1</v>
      </c>
      <c r="L129" s="67">
        <v>1</v>
      </c>
      <c r="M129" s="67">
        <v>1</v>
      </c>
      <c r="N129" s="67">
        <v>0</v>
      </c>
      <c r="O129" s="67">
        <v>0</v>
      </c>
      <c r="P129" s="67">
        <v>1</v>
      </c>
      <c r="Q129" s="67">
        <v>1</v>
      </c>
      <c r="R129" s="67">
        <v>1</v>
      </c>
      <c r="S129" s="67">
        <v>1</v>
      </c>
      <c r="T129" s="67">
        <v>1</v>
      </c>
      <c r="U129" s="67">
        <v>1</v>
      </c>
    </row>
    <row r="130" spans="1:21" ht="14.4" x14ac:dyDescent="0.3">
      <c r="A130" t="str">
        <f t="shared" si="2"/>
        <v>WYMotorsOther Motors</v>
      </c>
      <c r="B130" s="64" t="str">
        <f t="shared" si="3"/>
        <v>WY_Motors_Electric_Other Motors</v>
      </c>
      <c r="C130" s="65" t="s">
        <v>28</v>
      </c>
      <c r="D130" s="65" t="s">
        <v>93</v>
      </c>
      <c r="E130" s="65" t="s">
        <v>118</v>
      </c>
      <c r="F130" s="65" t="s">
        <v>98</v>
      </c>
      <c r="G130" s="67">
        <v>0</v>
      </c>
      <c r="H130" s="67">
        <v>1</v>
      </c>
      <c r="I130" s="67">
        <v>1</v>
      </c>
      <c r="J130" s="67">
        <v>0</v>
      </c>
      <c r="K130" s="67">
        <v>1</v>
      </c>
      <c r="L130" s="67">
        <v>0</v>
      </c>
      <c r="M130" s="67">
        <v>1</v>
      </c>
      <c r="N130" s="67">
        <v>1</v>
      </c>
      <c r="O130" s="67">
        <v>0</v>
      </c>
      <c r="P130" s="67">
        <v>1</v>
      </c>
      <c r="Q130" s="67">
        <v>0</v>
      </c>
      <c r="R130" s="67">
        <v>1</v>
      </c>
      <c r="S130" s="67">
        <v>1</v>
      </c>
      <c r="T130" s="67">
        <v>1</v>
      </c>
      <c r="U130" s="67">
        <v>1</v>
      </c>
    </row>
    <row r="131" spans="1:21" ht="14.4" x14ac:dyDescent="0.3">
      <c r="A131" t="str">
        <f t="shared" ref="A131:A136" si="4">C131&amp;D131&amp;F131</f>
        <v>WYProcessProcess Heating</v>
      </c>
      <c r="B131" s="64" t="str">
        <f t="shared" si="3"/>
        <v>WY_Process_Electric_Process Heating</v>
      </c>
      <c r="C131" s="65" t="s">
        <v>28</v>
      </c>
      <c r="D131" s="65" t="s">
        <v>99</v>
      </c>
      <c r="E131" s="65" t="s">
        <v>118</v>
      </c>
      <c r="F131" s="65" t="s">
        <v>3</v>
      </c>
      <c r="G131" s="67">
        <v>1</v>
      </c>
      <c r="H131" s="67">
        <v>1</v>
      </c>
      <c r="I131" s="67">
        <v>1</v>
      </c>
      <c r="J131" s="67">
        <v>1</v>
      </c>
      <c r="K131" s="67">
        <v>1</v>
      </c>
      <c r="L131" s="67">
        <v>1</v>
      </c>
      <c r="M131" s="67">
        <v>1</v>
      </c>
      <c r="N131" s="67">
        <v>0</v>
      </c>
      <c r="O131" s="67">
        <v>0</v>
      </c>
      <c r="P131" s="67">
        <v>1</v>
      </c>
      <c r="Q131" s="67">
        <v>1</v>
      </c>
      <c r="R131" s="67">
        <v>1</v>
      </c>
      <c r="S131" s="67">
        <v>1</v>
      </c>
      <c r="T131" s="67">
        <v>1</v>
      </c>
      <c r="U131" s="67">
        <v>1</v>
      </c>
    </row>
    <row r="132" spans="1:21" ht="14.4" x14ac:dyDescent="0.3">
      <c r="A132" t="str">
        <f t="shared" si="4"/>
        <v>WYProcessProcess Cooling</v>
      </c>
      <c r="B132" s="64" t="str">
        <f t="shared" si="3"/>
        <v>WY_Process_Electric_Process Cooling</v>
      </c>
      <c r="C132" s="65" t="s">
        <v>28</v>
      </c>
      <c r="D132" s="65" t="s">
        <v>99</v>
      </c>
      <c r="E132" s="65" t="s">
        <v>118</v>
      </c>
      <c r="F132" s="65" t="s">
        <v>100</v>
      </c>
      <c r="G132" s="67">
        <v>0</v>
      </c>
      <c r="H132" s="67">
        <v>0</v>
      </c>
      <c r="I132" s="67">
        <v>1</v>
      </c>
      <c r="J132" s="67">
        <v>1</v>
      </c>
      <c r="K132" s="67">
        <v>1</v>
      </c>
      <c r="L132" s="67">
        <v>1</v>
      </c>
      <c r="M132" s="67">
        <v>1</v>
      </c>
      <c r="N132" s="67">
        <v>0</v>
      </c>
      <c r="O132" s="67">
        <v>0</v>
      </c>
      <c r="P132" s="67">
        <v>1</v>
      </c>
      <c r="Q132" s="67">
        <v>1</v>
      </c>
      <c r="R132" s="67">
        <v>1</v>
      </c>
      <c r="S132" s="67">
        <v>1</v>
      </c>
      <c r="T132" s="67">
        <v>1</v>
      </c>
      <c r="U132" s="67">
        <v>1</v>
      </c>
    </row>
    <row r="133" spans="1:21" ht="14.4" x14ac:dyDescent="0.3">
      <c r="A133" t="str">
        <f t="shared" si="4"/>
        <v>WYProcessProcess Refrigeration</v>
      </c>
      <c r="B133" s="64" t="str">
        <f t="shared" si="3"/>
        <v>WY_Process_Electric_Process Refrigeration</v>
      </c>
      <c r="C133" s="65" t="s">
        <v>28</v>
      </c>
      <c r="D133" s="65" t="s">
        <v>99</v>
      </c>
      <c r="E133" s="65" t="s">
        <v>118</v>
      </c>
      <c r="F133" s="65" t="s">
        <v>101</v>
      </c>
      <c r="G133" s="67">
        <v>1</v>
      </c>
      <c r="H133" s="67">
        <v>0</v>
      </c>
      <c r="I133" s="67">
        <v>1</v>
      </c>
      <c r="J133" s="67">
        <v>1</v>
      </c>
      <c r="K133" s="67">
        <v>1</v>
      </c>
      <c r="L133" s="67">
        <v>1</v>
      </c>
      <c r="M133" s="67">
        <v>1</v>
      </c>
      <c r="N133" s="67">
        <v>0</v>
      </c>
      <c r="O133" s="67">
        <v>0</v>
      </c>
      <c r="P133" s="67">
        <v>1</v>
      </c>
      <c r="Q133" s="67">
        <v>1</v>
      </c>
      <c r="R133" s="67">
        <v>1</v>
      </c>
      <c r="S133" s="67">
        <v>1</v>
      </c>
      <c r="T133" s="67">
        <v>1</v>
      </c>
      <c r="U133" s="67">
        <v>1</v>
      </c>
    </row>
    <row r="134" spans="1:21" ht="14.4" x14ac:dyDescent="0.3">
      <c r="A134" t="str">
        <f t="shared" si="4"/>
        <v>WYProcessProcess Electrochemical</v>
      </c>
      <c r="B134" s="64" t="str">
        <f t="shared" si="3"/>
        <v>WY_Process_Electric_Process Electrochemical</v>
      </c>
      <c r="C134" s="65" t="s">
        <v>28</v>
      </c>
      <c r="D134" s="65" t="s">
        <v>99</v>
      </c>
      <c r="E134" s="65" t="s">
        <v>118</v>
      </c>
      <c r="F134" s="65" t="s">
        <v>102</v>
      </c>
      <c r="G134" s="67">
        <v>1</v>
      </c>
      <c r="H134" s="67">
        <v>1</v>
      </c>
      <c r="I134" s="67">
        <v>1</v>
      </c>
      <c r="J134" s="67">
        <v>1</v>
      </c>
      <c r="K134" s="67">
        <v>1</v>
      </c>
      <c r="L134" s="67">
        <v>1</v>
      </c>
      <c r="M134" s="67">
        <v>1</v>
      </c>
      <c r="N134" s="67">
        <v>0</v>
      </c>
      <c r="O134" s="67">
        <v>0</v>
      </c>
      <c r="P134" s="67">
        <v>1</v>
      </c>
      <c r="Q134" s="67">
        <v>1</v>
      </c>
      <c r="R134" s="67">
        <v>1</v>
      </c>
      <c r="S134" s="67">
        <v>1</v>
      </c>
      <c r="T134" s="67">
        <v>1</v>
      </c>
      <c r="U134" s="67">
        <v>1</v>
      </c>
    </row>
    <row r="135" spans="1:21" ht="14.4" x14ac:dyDescent="0.3">
      <c r="A135" t="str">
        <f t="shared" si="4"/>
        <v>WYProcessProcess Other</v>
      </c>
      <c r="B135" s="64" t="str">
        <f t="shared" si="3"/>
        <v>WY_Process_Electric_Process Other</v>
      </c>
      <c r="C135" s="65" t="s">
        <v>28</v>
      </c>
      <c r="D135" s="65" t="s">
        <v>99</v>
      </c>
      <c r="E135" s="65" t="s">
        <v>118</v>
      </c>
      <c r="F135" s="65" t="s">
        <v>6</v>
      </c>
      <c r="G135" s="67">
        <v>1</v>
      </c>
      <c r="H135" s="67">
        <v>1</v>
      </c>
      <c r="I135" s="67">
        <v>1</v>
      </c>
      <c r="J135" s="67">
        <v>1</v>
      </c>
      <c r="K135" s="67">
        <v>1</v>
      </c>
      <c r="L135" s="67">
        <v>1</v>
      </c>
      <c r="M135" s="67">
        <v>1</v>
      </c>
      <c r="N135" s="67">
        <v>0</v>
      </c>
      <c r="O135" s="67">
        <v>0</v>
      </c>
      <c r="P135" s="67">
        <v>1</v>
      </c>
      <c r="Q135" s="67">
        <v>1</v>
      </c>
      <c r="R135" s="67">
        <v>1</v>
      </c>
      <c r="S135" s="67">
        <v>1</v>
      </c>
      <c r="T135" s="67">
        <v>1</v>
      </c>
      <c r="U135" s="67">
        <v>1</v>
      </c>
    </row>
    <row r="136" spans="1:21" ht="14.4" x14ac:dyDescent="0.3">
      <c r="A136" t="str">
        <f t="shared" si="4"/>
        <v>WYMiscellaneousMiscellaneous</v>
      </c>
      <c r="B136" s="64" t="str">
        <f t="shared" si="3"/>
        <v>WY_Miscellaneous_Electric_Miscellaneous</v>
      </c>
      <c r="C136" s="65" t="s">
        <v>28</v>
      </c>
      <c r="D136" s="65" t="s">
        <v>91</v>
      </c>
      <c r="E136" s="65" t="s">
        <v>118</v>
      </c>
      <c r="F136" s="65" t="s">
        <v>91</v>
      </c>
      <c r="G136" s="67">
        <v>1</v>
      </c>
      <c r="H136" s="67">
        <v>1</v>
      </c>
      <c r="I136" s="67">
        <v>1</v>
      </c>
      <c r="J136" s="67">
        <v>1</v>
      </c>
      <c r="K136" s="67">
        <v>1</v>
      </c>
      <c r="L136" s="67">
        <v>1</v>
      </c>
      <c r="M136" s="67">
        <v>1</v>
      </c>
      <c r="N136" s="67">
        <v>1</v>
      </c>
      <c r="O136" s="67">
        <v>1</v>
      </c>
      <c r="P136" s="67">
        <v>1</v>
      </c>
      <c r="Q136" s="67">
        <v>1</v>
      </c>
      <c r="R136" s="67">
        <v>1</v>
      </c>
      <c r="S136" s="67">
        <v>1</v>
      </c>
      <c r="T136" s="67">
        <v>1</v>
      </c>
      <c r="U136" s="67">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Introduction</vt:lpstr>
      <vt:lpstr>2023 CPA Ind Market Profiles</vt:lpstr>
      <vt:lpstr>Ind. Segment Consump. Compare</vt:lpstr>
      <vt:lpstr>Data -&gt;</vt:lpstr>
      <vt:lpstr>Key</vt:lpstr>
      <vt:lpstr>Database style for graphics</vt:lpstr>
      <vt:lpstr>Usage</vt:lpstr>
      <vt:lpstr>UECs</vt:lpstr>
      <vt:lpstr>Saturations</vt:lpstr>
      <vt:lpstr>Control Totals</vt:lpstr>
      <vt:lpstr>EndUse</vt:lpstr>
      <vt:lpstr>Segment</vt:lpstr>
      <vt:lpstr>State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Cullen, Jack</dc:creator>
  <cp:lastModifiedBy>AEG</cp:lastModifiedBy>
  <dcterms:created xsi:type="dcterms:W3CDTF">2020-05-21T01:07:56Z</dcterms:created>
  <dcterms:modified xsi:type="dcterms:W3CDTF">2023-03-15T01:25:00Z</dcterms:modified>
</cp:coreProperties>
</file>